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SO 000.1." sheetId="2" r:id="rId2"/>
    <sheet name="SO 000.2." sheetId="3" r:id="rId3"/>
    <sheet name="SO 136.1" sheetId="4" r:id="rId4"/>
    <sheet name="SO 136.2" sheetId="5" r:id="rId5"/>
    <sheet name="SO 185" sheetId="6" r:id="rId6"/>
    <sheet name="SO 433" sheetId="7" r:id="rId7"/>
  </sheets>
  <definedNames/>
  <calcPr/>
  <webPublishing/>
</workbook>
</file>

<file path=xl/sharedStrings.xml><?xml version="1.0" encoding="utf-8"?>
<sst xmlns="http://schemas.openxmlformats.org/spreadsheetml/2006/main" count="1286" uniqueCount="337">
  <si>
    <t>Firma: MDS projekt s.r.o.</t>
  </si>
  <si>
    <t>Rekapitulace ceny</t>
  </si>
  <si>
    <t>Stavba: 2359-21-3 - Mělice - prodloužení chodníku podél III/32220 ve směru na Lohenice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</si>
  <si>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</si>
  <si>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</si>
  <si>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</si>
  <si>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</si>
  <si>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</si>
  <si>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</si>
  <si>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</si>
  <si>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</si>
  <si>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</si>
  <si>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</si>
  <si>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</si>
  <si>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</si>
  <si>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2359-21-3</t>
  </si>
  <si>
    <t>Mělice - prodloužení chodníku podél III/32220 ve směru na Lohenice</t>
  </si>
  <si>
    <t>O</t>
  </si>
  <si>
    <t>Rozpočet:</t>
  </si>
  <si>
    <t>0,00</t>
  </si>
  <si>
    <t>15,00</t>
  </si>
  <si>
    <t>21,00</t>
  </si>
  <si>
    <t>3</t>
  </si>
  <si>
    <t>2</t>
  </si>
  <si>
    <t>SO 000.1.</t>
  </si>
  <si>
    <t>Vedlejší a ostatní náklady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</si>
  <si>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</si>
  <si>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</si>
  <si>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</si>
  <si>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</si>
  <si>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</si>
  <si>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</si>
  <si>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</si>
  <si>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</si>
  <si>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</si>
  <si>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</si>
  <si>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</si>
  <si>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</si>
  <si>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</si>
  <si>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</si>
  <si>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</si>
  <si>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</si>
  <si>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</si>
  <si>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</si>
  <si>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</si>
  <si>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</si>
  <si>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</si>
  <si>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</si>
  <si>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</si>
  <si>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HM</t>
  </si>
  <si>
    <t>PP</t>
  </si>
  <si>
    <t>cena za zaměření skutečného provedení stavby výškopisné i polohopisné ve 4 vyhotoveních (grafika + cd)</t>
  </si>
  <si>
    <t>VV</t>
  </si>
  <si>
    <t>zaměření skutečného provedení stavby na objekty SO 136, SO 433. 
Celkem 1,1 =1,100 [A] hm</t>
  </si>
  <si>
    <t>02944</t>
  </si>
  <si>
    <t>OSTAT POŽADAVKY - DOKUMENTACE SKUTEČ PROVEDENÍ V DIGIT FORMĚ</t>
  </si>
  <si>
    <t>KPL</t>
  </si>
  <si>
    <t>dokumentace skutečného provedení stavby na objekty SO 136, SO 433. 
1=1,000 [A]</t>
  </si>
  <si>
    <t>03100</t>
  </si>
  <si>
    <t>ZAŘÍZENÍ STAVENIŠTĚ - ZŘÍZENÍ, PROVOZ, DEMONTÁŽ</t>
  </si>
  <si>
    <t>Zřízení a odstranění staveniště včetně jeho oplocení, zajištění vstupů do nemovitostí pomocí lávek a provizorních sjezdů na objekty SO 136, SO 433: 1=1,000 [A]</t>
  </si>
  <si>
    <t>SO 000.2.</t>
  </si>
  <si>
    <t>Vedlejší a ostatní náklady - neuznatelné náklady</t>
  </si>
  <si>
    <t>02730</t>
  </si>
  <si>
    <t>POMOC PRÁCE ZŘÍZ NEBO ZAJIŠŤ OCHRANU INŽENÝRSKÝCH SÍTÍ</t>
  </si>
  <si>
    <t>Vytyčení sítí, případné kopané sondy, zajištění před stavebními pracemi po dobu výstavby na objekty SO 136, SO 433. 
Zahrnuje náklady na veškeré nutné ochrany a oprávněně požadovaná opatření vlastníkem dotčené inženýrské sítě a případné další související práce na obnažených nebo jiným způsobem dotčených inženýrských sítí. 
1=1,000 [A]</t>
  </si>
  <si>
    <t>Geodetické práce pro vytyčení stavby a  provádění stavby na objekty SO 134, SO 431.  
Celkem 1,1 =1,100 [A] hm</t>
  </si>
  <si>
    <t>02950</t>
  </si>
  <si>
    <t>OSTATNÍ POŽADAVKY - POSUDKY, KONTROLY, REVIZNÍ ZPRÁVY</t>
  </si>
  <si>
    <t>Pasportizace nemovitostí v zájmovém území před zahájením a po dokončení prací, dopravního značení , vybavení komunikace - odvodnění příkopu, vodní tok, přilehlé pozemky a objekty inženýrských sítí (v zájmovém prostoru). Projednání pasportizace provedené před zahájením prací. Následně pasportizace po dokončení akce s projednáním a prokázáním  stavů konstrukcí, objektů a pozemků před a po akci.</t>
  </si>
  <si>
    <t>Celkem pasportizace včetně kompletní dokumentace v tištěné podobě a předání na CD, případně počet a rozsah dle smlouvy o dílo mezi objednatelem a dodavatelem. 1=1,000 [A]</t>
  </si>
  <si>
    <t>SO 136.1</t>
  </si>
  <si>
    <t>Chodníky - uznatelné náklady</t>
  </si>
  <si>
    <t>014102</t>
  </si>
  <si>
    <t>POPLATKY ZA SKLÁDKU</t>
  </si>
  <si>
    <t>T</t>
  </si>
  <si>
    <t>Poplatky za uložení zemin a přebytků výkopku.  
položka 12110--použití ornice So 136.2.: (9,512-6,991)=2,521 [A]  
položka 12373A:  17,070=17,070 [B]  
položka 12373B:  14,405=14,405 [C]  
položka 12373C:  7,92=7,920 [D]  
položka 13273: 74,521=74,521 [E]  
položka 17130: -20,00=-20,000 [F]  
položka 17511: -9,660=-9,660 [G]  
Celkem: A+B+C+D+E+F+G=86,777 [H] m3 
Celkem: H*2,0=173,554 [I] t</t>
  </si>
  <si>
    <t>014132</t>
  </si>
  <si>
    <t>POPLATKY ZA SKLÁDKU TYP S-NO (NEBEZPEČNÝ ODPAD)</t>
  </si>
  <si>
    <t>Poplatky za uložení nebezpečného odpadu.  
celkem položka 11333: 3,350*2,2=7,370 [A] t</t>
  </si>
  <si>
    <t>Zemní práce</t>
  </si>
  <si>
    <t>11333</t>
  </si>
  <si>
    <t>ODSTRANĚNÍ PODKLADU ZPEVNĚNÝCH PLOCH S ASFALT POJIVEM</t>
  </si>
  <si>
    <t>M3</t>
  </si>
  <si>
    <t>vč. odvozu na trvalou skládku v dodavatelem definované vzálenosti 
rýha š. 0,5m pro umístění silniční obruby a uličních vpustí: 
plocha ozn A * šířka 0,5m x tl. 0,10m: (60,0+7,0)*0,5*0,10 =3,350 [A] m3</t>
  </si>
  <si>
    <t>11372</t>
  </si>
  <si>
    <t>FRÉZOVÁNÍ ZPEVNĚNÝCH PLOCH ASFALTOVÝCH</t>
  </si>
  <si>
    <t>odkup zhotovitelem, nízké PAU 
ozn 4, délka * šéřka * tl. 0,11: 66,0*0,75*0,11=5,445 [A] m3</t>
  </si>
  <si>
    <t>12110</t>
  </si>
  <si>
    <t>SEJMUTÍ ORNICE NEBO LESNÍ PŮDY</t>
  </si>
  <si>
    <t>vč. odvozu a uložení na dočasnou skládku v dodavatelem definované vzdálenosti 
sejmutí humozní vrstvy pod chodníky * 1,1 (sklon svahu 1:2) tl. 0,1m: 
plocha chodníku ozn.1: (6,0+64,0*1,1)=76,400 [A]  m2 
mínus plochy vstupu do nemovitostí: -1,9=-1,900 [B] m2 
plocha vjezdů ozn.2: (12,0+28,0)=40,000 [C] m2 
mínus plochy sjezdů širších než chodník: -(4,20+13,0)=-17,200 [D] m2 
šířka 1,3m za záhonovou obrubou ozn. B: 1,3*(6,0+68,0)*1,1=105,820 [E] m2 
uliční vpust UV1: 2,0*2,0=4,000 [F] m2 
mínus plochy šterku: -(4,0+10,0)*8,0=- 112,000 [G] m2 
Celkem: A+B+C+D+E+F+G=95,120 [H] m2 
Celkem: 0,1*H=9,512 [I] m3</t>
  </si>
  <si>
    <t>12373</t>
  </si>
  <si>
    <t>A</t>
  </si>
  <si>
    <t>ODKOP PRO SPOD STAVBU SILNIC A ŽELEZNIC TŘ. I</t>
  </si>
  <si>
    <t>Rozsah odečet  ploch dle grafického systému AutoCAD. 
Třída těžitelnosti je uvažována dle ČSN 73 3050. Tato třída těžitelnosti odpovídá třídě I. dle ČSN 73 6133 a TKP 4 
vč. odvozu a uložení na trvalou skládku v dodavatelem definované vzdálenosti 
odstranění konstrukce vozovky z kameniva: 
rýha š. 0,5m pro umístění silniční obruby a uličních vpustí: 
plocha ozn A * šířka 0,5m x tl. 0,10m: (60,0+7,0)*0,5*0,10 =3,350 [A] m3 
odstranění kameniva ve stávajících sjezdech: (4,0+10,0)*2,8*0,35=13,720 [B] m3 
Celkem: A+B=17,070 [C] m3</t>
  </si>
  <si>
    <t>7</t>
  </si>
  <si>
    <t>B</t>
  </si>
  <si>
    <t>vč. odvozu a uložení na trvalou skládku v dodavatelem definované vzdálenosti 
odstranění zeminy pod chodníky v zeleni: 
plocha chodníku ozn.1 tl. 0,05m:  0,05*(6,0+64,0) =3,500 [A] m3 
mínus plochy vstupu do nemovitostí tl. 0,05m: -0,05*1,9=-0,095 [B] m3 
odkop navážky zeminy v km 0,090, délka* 0,5m3/m: 22,0*0,5=11,000 [C] m3 
Celkem: A+B+C=14,405 [D] m3</t>
  </si>
  <si>
    <t>8</t>
  </si>
  <si>
    <t>C</t>
  </si>
  <si>
    <t>vč. odvozu a uložení na trvalou skládku v dodavatelem definované vzdálenosti 
sanace podloží,  odstranění zeminy v místech sanací pod chodníky v zeleni: 
plocha chodníku ozn.1 tl. 0,15m:  0,15*(6,0) =0,900 [A] m3 
plocha vjezdů ozn.2 tl. 0,15m : 0,15*(12,0+28,0)=6,000 [B] m3 
mínus plochy sjezdů širších než chodník tl. 0,15m: -0,15*(4,20+13,0)=-2,580 [C] m2 
šířka 1,0m za záhonovou obrubou ozn. B tl. 0,15m: 0,15*(6,0+6,0+12,0)=3,600 [D] m3 
Celkem: A+B+C+D=7,920 [E] m3</t>
  </si>
  <si>
    <t>12573</t>
  </si>
  <si>
    <t>VYKOPÁVKY ZE ZEMNÍKŮ A SKLÁDEK TŘ. I</t>
  </si>
  <si>
    <t>položka 17130: 20,00=20,000 [A] m3 
položka 17511: 9,660=9,660 [B] m3 
Celkem: A+B=29,660 [C] m3</t>
  </si>
  <si>
    <t>13273</t>
  </si>
  <si>
    <t>HLOUBENÍ RÝH ŠÍŘ DO 2M PAŽ I NEPAŽ TŘ. I</t>
  </si>
  <si>
    <t>vč. odvozu a uložení na trvalou skládku v dodavatelem definované vzdálenosti 
rýhy pro uliční vpusti: počet vpustí hloubky 1,0m ve vozovce: počet * hl. 0,7 m prům. š. 1,85*1,85m: 3*0,7*(1,85*1,85)=7,187 [A] m3 
rýhy pro uliční vpusti: počet vpustí hloubky 1,0m v zeleni: počet * hl. 1,0 m prům. š. 1,85*1,85m: 1*1,0*(1,85*1,85)=3,423 [B] m3 
rýhy pro revizní šachty: počet šachet hloubky 1,0m v chodníku: počet * hl. 0,9 m prům. š. 1,85*1,85m: 2*0,9*(1,85*1,85)=6,161 [C] m3 
rýhy pro drenážní trativod š. 0,5* výška 0,75 * délka: 0,5*0,75*(91,0+3*1,0)=35,250 [D] m3 
rýha příkopu pro uložení trativodu: 21,0*1,0*0,5=10,500 [E] m3 
rýha v příkopu: 40,0*0,3=12,000 [F] m3 
Celkem: A+B+C+D+E+F=74,521 [G] m3</t>
  </si>
  <si>
    <t>11</t>
  </si>
  <si>
    <t>17120</t>
  </si>
  <si>
    <t>ULOŽENÍ SYPANINY DO NÁSYPŮ A NA SKLÁDKY BEZ ZHUTNĚNÍ</t>
  </si>
  <si>
    <t>položka 12110: 9,512=9,512 [A]  
položka 12373A:  17,070=17,070 [B] 
položka 12373B:  14,405=14,405 [C] 
položka 12373C:  7,92=7,920 [D] 
položka 13273: 74,521=74,521 [E] 
Celkem: A+B+C+D+E=123,428 [F] m3</t>
  </si>
  <si>
    <t>12</t>
  </si>
  <si>
    <t>17130</t>
  </si>
  <si>
    <t>ULOŽENÍ SYPANINY DO NÁSYPŮ V AKTIVNÍ ZÓNĚ SE ZHUTNĚNÍM</t>
  </si>
  <si>
    <t>násypové těleso z odkopaného materiálu v km 0,015-0,055: 
průřezová plocha 0,5m2 x délka 40m: 0,5*40,0=20,000 [A] m3</t>
  </si>
  <si>
    <t>13</t>
  </si>
  <si>
    <t>17511</t>
  </si>
  <si>
    <t>OBSYP POTRUBÍ A OBJEKTŮ SE ZHUTNĚNÍM</t>
  </si>
  <si>
    <t>rýhy pro uliční vpusti: počet vpustí hloubky 1,0m ve vozovce: počet * hl. 0,55 m prům. š. 1,85*1,85m -(0,45*0,45)m: 3*0,55*(1,85*1,85-(0,45*0,45))=5,313 [A] m3 
rýhy pro uliční vpusti: počet vpustí hloubky 1,0m v zeleni: počet * hl. 0,85 m prům. š. 1,85*1,85m -(0,45*0,45)m: 1*0,85*(1,85*1,85-(0,45*0,45))=2,737 [B] m3 
rýhy pro revizní šachty: počet šachet hloubky 1,0m v chodníku: počet * hl. 0,75 m prům. š. 1,85*1,85m-(0,45*0,45)m: 2*0,75*(1,85*1,85-(0,45*0,45))=4,830 [C] m3 
Celkem: A+B+C=12,880 [D] m3 
Předpoklad 3/4 objemu bude z vyhloubeného materiálu: D*(3/4)=9,660 [E] m3</t>
  </si>
  <si>
    <t>14</t>
  </si>
  <si>
    <t>17581</t>
  </si>
  <si>
    <t>OBSYP POTRUBÍ A OBJEKTŮ Z NAKUPOVANÝCH MATERIÁLŮ</t>
  </si>
  <si>
    <t>rýhy pro uliční vpusti: počet vpustí hloubky 1,0m ve vozovce: počet * hl. 0,55 m prům. š. 1,85*1,85m -(0,45*0,45)m: 3*0,55*(1,85*1,85-(0,45*0,45))=5,313 [A] m3 
rýhy pro uliční vpusti: počet vpustí hloubky 1,0m v zeleni: počet * hl. 0,85 m prům. š. 1,85*1,85m -(0,45*0,45)m: 1*0,85*(1,85*1,85-(0,45*0,45))=2,737 [B] m3 
rýhy pro revizní šachty: počet šachet hloubky 1,0m v chodníku: počet * hl. 0,75 m prům. š. 1,85*1,85m-(0,45*0,45)m: 2*0,75*(1,85*1,85-(0,45*0,45))=4,830 [C] m3 
Celkem: A+B+C=12,880 [D] m3 
Předpoklad 1/4 objemu bude z nakupovaného materiálu: D*(1/4)=3,220 [E]  m3</t>
  </si>
  <si>
    <t>15</t>
  </si>
  <si>
    <t>18110</t>
  </si>
  <si>
    <t>ÚPRAVA PLÁNĚ SE ZHUTNĚNÍM V HORNINĚ TŘ. I</t>
  </si>
  <si>
    <t>M2</t>
  </si>
  <si>
    <t>ozn.1: (6,0+64,0) =70,000 [A] m2 
ozn.2: (12,0+28,0)=40,000 [B] m2 
ozn 3: (2,0+2,0)=4,000 [C] m2 
Celkem: A+B+C=114,000 [D] m2</t>
  </si>
  <si>
    <t>Základy</t>
  </si>
  <si>
    <t>16</t>
  </si>
  <si>
    <t>212645</t>
  </si>
  <si>
    <t>TRATIVODY KOMPL Z TRUB Z PLAST HM DN DO 200MM, RÝHA TŘ I</t>
  </si>
  <si>
    <t>M</t>
  </si>
  <si>
    <t>vsakovací drenážní trativod DN 200, tvrdá celoperforovaná trouba PE-HD SN 10 , zásyp kačírkem nebo praným štěrkem: 
91,0+1,0+1,0+1,0=94,000 [A] m</t>
  </si>
  <si>
    <t>17</t>
  </si>
  <si>
    <t>21361</t>
  </si>
  <si>
    <t>DRENÁŽNÍ VRSTVY Z GEOTEXTILIE</t>
  </si>
  <si>
    <t>geotextílie na povrchu pro drenážní trativod šířky 2,0 m/m 
2,0*(91,0+1,0+1,0+1,0) =188,000 [A] m2</t>
  </si>
  <si>
    <t>Komunikace</t>
  </si>
  <si>
    <t>18</t>
  </si>
  <si>
    <t>56143</t>
  </si>
  <si>
    <t>KAMENIVO ZPEVNĚNÉ CEMENTEM TL. DO 150MM</t>
  </si>
  <si>
    <t>vrstva SC C8/10  tl. 130 mm 
ozn.2: 12,0+28,0=40,000 [A] m2 
mínus plochy sjezdů širších než chodník: -(4,20+13,0)=-17,200 [B] m2 
ozn 3: (2,0+2,0)=4,000 [C] m2  
Celkem: A+B+C=26,800 [D] m2</t>
  </si>
  <si>
    <t>19</t>
  </si>
  <si>
    <t>56333</t>
  </si>
  <si>
    <t>VOZOVKOVÉ VRSTVY ZE ŠTĚRKODRTI TL. DO 150MM</t>
  </si>
  <si>
    <t>Rozsah odečet  ploch dle grafického systému AutoCAD. 
vrstva ŠDa fr. 0-32 tl. 150 mm 
ozn.1: (6,0+64,0) =70,000 [A] m2 
mínus plochy vstupu do nemovitostí: -1,9=-1,900 [B] m2 
ozn.2: 12,0+28,0=40,000 [C] m2 
mínus plochy sjezdů širších než chodník: -(4,20+13,0)=-17,200 [D] m2 
Celkem: A+B+C+D=90,900 [E] m2</t>
  </si>
  <si>
    <t>20</t>
  </si>
  <si>
    <t>sanace podloží chodníku, vrstva ŠDa fr. 0-32 tl. 150 mm 
ozn.1: (6,0+64,0) =70,000 [A] m2 
mínus plochy vstupu do nemovitostí: -1,9=-1,900 [B] m2 
ozn.2: 12,0+28,0=40,000 [C] m2 
mínus plochy sjezdů širších než chodník: -(4,20+13,0)=-17,200 [D] m2 
Celkem: A+B+C+D=90,900 [E] m2</t>
  </si>
  <si>
    <t>21</t>
  </si>
  <si>
    <t>56334</t>
  </si>
  <si>
    <t>VOZOVKOVÉ VRSTVY ZE ŠTĚRKODRTI TL. DO 200MM</t>
  </si>
  <si>
    <t>Rozsah odečet  ploch dle grafického systému AutoCAD. 
vrstva ŠDa fr. 0-32 tl. 200 mm 
ozn 3: (2,0+2,0)=4,000 [A] m2</t>
  </si>
  <si>
    <t>22</t>
  </si>
  <si>
    <t>572123</t>
  </si>
  <si>
    <t>INFILTRAČNÍ POSTŘIK Z EMULZE DO 1,0KG/M2</t>
  </si>
  <si>
    <t>ozn.2: (12,0+28,0)=40,000 [A] m2 
ozn 3: (2,0+2,0)=4,000 [B] m2  
Celkem: A+B=44,000 [C] m2</t>
  </si>
  <si>
    <t>23</t>
  </si>
  <si>
    <t>572213</t>
  </si>
  <si>
    <t>SPOJOVACÍ POSTŘIK Z EMULZE DO 0,5KG/M2</t>
  </si>
  <si>
    <t>ozn 3, 2x: 2*(2,0+2,0)=8,000 [A] m2 
ozn 4, 2x: 2*33,0=66,000 [B] m2 
Celkem: A+B=74,000 [C]  m2</t>
  </si>
  <si>
    <t>24</t>
  </si>
  <si>
    <t>574A34</t>
  </si>
  <si>
    <t>ASFALTOVÝ BETON PRO OBRUSNÉ VRSTVY ACO 11+, 11S TL. 40MM</t>
  </si>
  <si>
    <t>Rozsah odečet  ploch dle grafického systému AutoCAD. 
ACO 11+   
ozn 3: (2,0+2,0)=4,000 [A] m2 
ozn 4: 33,0=33,000 [B] m2 
Celkem: A+B=37,000 [C]  m2</t>
  </si>
  <si>
    <t>25</t>
  </si>
  <si>
    <t>574C66</t>
  </si>
  <si>
    <t>ASFALTOVÝ BETON PRO LOŽNÍ VRSTVY ACL 16+, 16S TL. 70MM</t>
  </si>
  <si>
    <t>ACL 16+ tl. 70 mm 
ozn 3: (2,0+2,0)=4,000 [A] m2 
ozn 4: 33,0=33,000 [B] m2 
Celkem: A+B=37,000 [C]  m2</t>
  </si>
  <si>
    <t>26</t>
  </si>
  <si>
    <t>582611</t>
  </si>
  <si>
    <t>KRYTY Z BETON DLAŽDIC SE ZÁMKEM ŠEDÝCH TL 60MM DO LOŽE Z KAM</t>
  </si>
  <si>
    <t>dlažba šedá v chodníku tl. 60 mm 200x100x60mm, do lože z drti tl. 30 mm: (celková plocha chodníků) - (varovné a signální pásy tl. 60mm):   
Bude použita dlažba bez zkosených hran, tedy bez fazety. 
konstrukce chodníku ozn. 1, plocha: 
ozn.1: (6,0+64,0)  -  ((4,7+0,6)*0,4)=67,880 [A] m2 
mínus plochy vstupu do nemovitostí: -1,9=-1,900 [B] m2 
Celkem: A+B=65,980 [C] m2</t>
  </si>
  <si>
    <t>27</t>
  </si>
  <si>
    <t>582612</t>
  </si>
  <si>
    <t>KRYTY Z BETON DLAŽDIC SE ZÁMKEM ŠEDÝCH TL 80MM DO LOŽE Z KAM</t>
  </si>
  <si>
    <t>dlažba šedá v chodníku tl. 80 mm 200x100x80mm, do lože z drti tl. 30 mm: (celková plocha chodníků) - (varovné a signální pásy tl. 80mm): 
Bude použita dlažba bez zkosených hran, tedy bez fazety. 
konstrukce jezdu v chodníku chodníku ozn. 2, plocha: 
ozn.2: (12,0+28,0) - ((5,0+6,6+10,0)*0,4)=31,360 [A] m2 
mínus plochy sjezdů širších než chodník: -(4,20+13,0)=-17,200 [B] m2 
Celkem: A+B=14,160 [C] m2</t>
  </si>
  <si>
    <t>28</t>
  </si>
  <si>
    <t>58261A</t>
  </si>
  <si>
    <t>KRYTY Z BETON DLAŽDIC SE ZÁMKEM BAREV RELIÉF TL 60MM DO LOŽE Z KAM</t>
  </si>
  <si>
    <t>dlažba červená reliéfní v chodníku tl. 60 mm 200x100x60mm, do lože z drti tl. 30 mm 
Bude použita dlažba bez zkosených hran, tedy bez fazety. 
(4,7+0,6)*0,4=2,120 [A] m2</t>
  </si>
  <si>
    <t>29</t>
  </si>
  <si>
    <t>58261B</t>
  </si>
  <si>
    <t>KRYTY Z BETON DLAŽDIC SE ZÁMKEM BAREV RELIÉF TL 80MM DO LOŽE Z KAM</t>
  </si>
  <si>
    <t>dlažba červená reliéfní v chodníku tl. 80 mm 200x100x80mm, do lože z drti tl. 40 mm 
Bude použita dlažba bez zkosených hran, tedy bez fazety. 
((5,0+6,6+10,0)*0,4)=8,640 [A] m2</t>
  </si>
  <si>
    <t>30</t>
  </si>
  <si>
    <t>582628</t>
  </si>
  <si>
    <t>KRYTY Z BETON DLAŽDIC SE ZÁMKEM ŠEDÝCH RELIÉF TL 80MM DO LOŽE Z MC</t>
  </si>
  <si>
    <t>umělá vodící linie, šedá dlaždice 200/200/80mm s vodící linií tvaru trapéz tl. 80mm 
Bude použita dlažba bez zkosených hran, tedy bez fazety. 
10,8*0,4=4,320 [A] m2</t>
  </si>
  <si>
    <t>Potrubí</t>
  </si>
  <si>
    <t>31</t>
  </si>
  <si>
    <t>894846</t>
  </si>
  <si>
    <t>ŠACHTY KANALIZAČNÍ PLASTOVÉ D 400MM</t>
  </si>
  <si>
    <t>KUS</t>
  </si>
  <si>
    <t>plastové šachty vnitního průměru DN425 výšky do1,5m včetně litinového poklopu s rámem, zatížení B125  na potrubí DN 200 
revizní šachty Š1-Š2: 2=2,000 [A]</t>
  </si>
  <si>
    <t>32</t>
  </si>
  <si>
    <t>plastové šachty vnitního průměru DN425 výšky do1,5m s plastovou mříží s rámem (500x500) D400 včetně kalového koše: 
uliční vpusti plastnové UV1-UV4: 4=4,000 [A]</t>
  </si>
  <si>
    <t>Ostatní konstrukce a práce</t>
  </si>
  <si>
    <t>33</t>
  </si>
  <si>
    <t>914132</t>
  </si>
  <si>
    <t>DOPRAVNÍ ZNAČKY ZÁKLADNÍ VELIKOSTI OCELOVÉ FÓLIE TŘ 2 - MONTÁŽ S PŘEMÍSTĚNÍM</t>
  </si>
  <si>
    <t>montáž stávajících značek 
IZ4a, IZ4b, Iz8a, Iz8b, P2 
celkem 5=5,000 [A]</t>
  </si>
  <si>
    <t>34</t>
  </si>
  <si>
    <t>914133</t>
  </si>
  <si>
    <t>DOPRAVNÍ ZNAČKY ZÁKLADNÍ VELIKOSTI OCELOVÉ FÓLIE TŘ 2 - DEMONTÁŽ</t>
  </si>
  <si>
    <t>včetně odvozu a uložení na skládku dle ZOP do dodavatelem určené vzdálenosti</t>
  </si>
  <si>
    <t>demontáž stávajících značek, zpětně použít 
IZ4a, IZ4b, Iz8a, Iz8b, P2 
celkem 5=5,000 [A]</t>
  </si>
  <si>
    <t>35</t>
  </si>
  <si>
    <t>914922</t>
  </si>
  <si>
    <t>SLOUPKY A STOJKY DZ Z OCEL TRUBEK DO PATKY MONTÁŽ S PŘESUNEM</t>
  </si>
  <si>
    <t>montáž sloupku do bet. patek 
IZ4a, IZ4b, Iz8a, Iz8b, P2 
celkem 5=5,000 [A]</t>
  </si>
  <si>
    <t>36</t>
  </si>
  <si>
    <t>914923</t>
  </si>
  <si>
    <t>SLOUPKY A STOJKY DZ Z OCEL TRUBEK DO PATKY DEMONTÁŽ</t>
  </si>
  <si>
    <t>odvoz bet. patky  na dodavatelem definovanou skládku a odkup dodavatelem za cenu šrotu dle ZOP 
demontáž stávajících značek, zpětně použít 
IZ4a, IZ4b, Iz8a, Iz8b, P2 
celkem 5=5,000 [A]</t>
  </si>
  <si>
    <t>37</t>
  </si>
  <si>
    <t>915401</t>
  </si>
  <si>
    <t>VODOROVNÉ DOPRAVNÍ ZNAČENÍ BETON PREFABRIK - DODÁVKA A POKLÁDKA</t>
  </si>
  <si>
    <t>Rozsah odečet délek dle grafického systému AutoCAD. 
BETONOVÉ VODÍCÍ PROUŽKY (500x250x100) do betonového lože C 20/25 nXF3  
ozn C x šířka 0,25: 0,25*(7,0+60,0)=16,750 [A] m2</t>
  </si>
  <si>
    <t>38</t>
  </si>
  <si>
    <t>917211</t>
  </si>
  <si>
    <t>ZÁHONOVÉ OBRUBY Z BETONOVÝCH OBRUBNÍKŮ ŠÍŘ 50MM</t>
  </si>
  <si>
    <t>záhonový obrubník 500/250/50mm z C35/45-XF4,XD3 do betonového lože C20/25 nXF3,  
ozn. B: 6,0+68,0=74,000 [A] m</t>
  </si>
  <si>
    <t>39</t>
  </si>
  <si>
    <t>917224</t>
  </si>
  <si>
    <t>SILNIČNÍ A CHODNÍKOVÉ OBRUBY Z BETONOVÝCH OBRUBNÍKŮ ŠÍŘ 150MM</t>
  </si>
  <si>
    <t>Rozsah odečet délek dle grafického systému AutoCAD. 
obrubníky 250/150/1000 do betonového lože C 20/25 nXF3  
ozn A: 7,0+60,0=67,000 [A] m</t>
  </si>
  <si>
    <t>40</t>
  </si>
  <si>
    <t>919111</t>
  </si>
  <si>
    <t>ŘEZÁNÍ ASFALTOVÉHO KRYTU VOZOVEK TL DO 50MM</t>
  </si>
  <si>
    <t>proříznutí pracovní spáry 
celkem boční napojení:  
72,0=72,000 [A] m</t>
  </si>
  <si>
    <t>41</t>
  </si>
  <si>
    <t>919113</t>
  </si>
  <si>
    <t>ŘEZÁNÍ ASFALTOVÉHO KRYTU VOZOVEK TL DO 150MM</t>
  </si>
  <si>
    <t>celkem boční napojení  
72,0=72,000 [A] m</t>
  </si>
  <si>
    <t>42</t>
  </si>
  <si>
    <t>931325</t>
  </si>
  <si>
    <t>TĚSNĚNÍ DILATAČ SPAR ASF ZÁLIVKOU MODIFIK PRŮŘ DO 600MM2</t>
  </si>
  <si>
    <t>těsnění pracovní spáry 
celkem boční napojení  
72,0=72,000 [A] m</t>
  </si>
  <si>
    <t>43</t>
  </si>
  <si>
    <t>966346</t>
  </si>
  <si>
    <t>BOURÁNÍ PROPUSTŮ Z TRUB DN DO 400MM</t>
  </si>
  <si>
    <t>vč. odvozu a uložení na trvalou skládku v dodavatelem definované vzdálenosti 
vybourání  PP trub podélných proupustků ve sjezdech: 8,0+8,0=16,000 [A] m</t>
  </si>
  <si>
    <t>SO 136.2</t>
  </si>
  <si>
    <t>Chodníky - neuznatelné náklady</t>
  </si>
  <si>
    <t>Poplatky za uložení zemin a přebytků výkopku.  
položka 12110: 1,910=1,910 [A] m3 
položka 12373: 10,155=10,155 [B] m3 
Celkem: A+B=12,065 [C] m3 
Celkem: C*2,0=24,130 [D] t</t>
  </si>
  <si>
    <t>vč. odvozu a uložení na dočasnou skládku v dodavatelem definované vzdálenosti 
sejmutí humozní vrstvy pod chodníky * 1,1 (sklon svahu 1:2) tl. 0,1m: 
plocha chodníku ozn.1: plochy vstupu do nemovitostí: 1,9=1,900 [A] m2 
plocha vjezdů ozn.2: plochy sjezdů širších než chodník: (4,20+13,0)=17,200 [B] m2 
Celkem: A+B=19,100 [C] m2 
Celkem: 0,1*C=1,910 [D] m3</t>
  </si>
  <si>
    <t>Rozsah odečet  ploch dle grafického systému AutoCAD. 
Třída těžitelnosti je uvažována dle ČSN 73 3050. Tato třída těžitelnosti odpovídá třídě I. dle ČSN 73 6133 a TKP 4 
vč. odvozu a uložení na trvalou skládku v dodavatelem definované vzdálenosti 
odstranění konstrukce vozovky z kameniva: 
plocha ozn 3 x tl. 0,44m: 17,0*0,44 =7,480 [A] m3 
ozn 1: plochy vstupu do nemovitostí tl. 0,05m: 0,05*1,9=0,095 [B] m3 
ozn 2: plochy sjezdů širších než chodník tl. 0,15m: 0,15*(4,20+13,0)=2,580 [C] m3 
Celkem: A+B+C=10,155 [D] m3</t>
  </si>
  <si>
    <t>položka 18221: 6,991=6,991 [A] m3</t>
  </si>
  <si>
    <t>položka 12110: 1,910=1,910 [A] m3 
položka 12373: 10,155=10,155 [B] m3 
Celkem: A+B=12,065 [C] m3</t>
  </si>
  <si>
    <t>ozn.1: plochy vstupu do nemovitostí: 1,9=1,900 [A] m2 
ozn.2:  plochy sjezdů širších než chodník: (4,20+13,0)=17,200 [B] m2 
ozn 3: 17,0=17,000 [C] m2 
Celkem: A+B+C=36,100 [D] m2</t>
  </si>
  <si>
    <t>18221</t>
  </si>
  <si>
    <t>ROZPROSTŘENÍ ORNICE VE SVAHU V TL DO 0,10M</t>
  </si>
  <si>
    <t>ohumusování svahů ornicí tl. 0,1m, půdoryné rozměry *1,1 (součinitel pro sklon svahu 1:3) 
šířka 1,3m za záhonovou obrubou ozn. B: 1,3*(4,5+(2,0+37,0+3,0)*1,1)=65,910 [A] m2 
uliční vpust UV1: 2,0*2,0=4,000 [B] m2 
Celkem: A+B=69,910 [C] m2</t>
  </si>
  <si>
    <t>18241</t>
  </si>
  <si>
    <t>ZALOŽENÍ TRÁVNÍKU RUČNÍM VÝSEVEM</t>
  </si>
  <si>
    <t>šířka 1,3m za záhonovou obrubou ozn. B: 1,3*(4,5+(2,0+37,0+3,0)*1,1)=65,910 [A] m2 
uliční vpust UV1: 2,0*2,0=4,000 [B] m2 
Celkem: A+B=69,910 [C] m2</t>
  </si>
  <si>
    <t>18247</t>
  </si>
  <si>
    <t>OŠETŘOVÁNÍ TRÁVNÍKU</t>
  </si>
  <si>
    <t>vrstva SC C8/10  tl. 130 mm 
ozn 2: plochy sjezdů širších než chodník: (4,20+13,0)=17,200 [A] m2 
ozn 3 : 17,0=17,000 [B] m2 
Celkem: A+B=34,200 [C] m2</t>
  </si>
  <si>
    <t>Rozsah odečet  ploch dle grafického systému AutoCAD. 
vrstva ŠDa fr. 0-32 tl. 150 mm 
ozn.1: plochy vstupu do nemovitostí: 1,9=1,900 [A] m2 
ozn.2:  plochy sjezdů širších než chodník: (4,20+13,0)=17,200 [B] m2 
Celkem: A+B=19,100 [C] m2</t>
  </si>
  <si>
    <t>sanace podloží chodníku, vrstva ŠDa fr. 0-32 tl. 150 mm 
ozn.1: plochy vstupu do nemovitostí: 1,9=1,900 [A] m2 
ozn.2:  plochy sjezdů širších než chodník: (4,20+13,0)=17,200 [B] m2 
Celkem: A+B=19,100 [C] m2</t>
  </si>
  <si>
    <t>Rozsah odečet  ploch dle grafického systému AutoCAD. 
vrstva ŠDa fr. 0-32 tl. 200 mm 
ozn 3: 17,0=17,000 [A] m2</t>
  </si>
  <si>
    <t>ozn 3: 17,0=17,000 [A]</t>
  </si>
  <si>
    <t>572214</t>
  </si>
  <si>
    <t>SPOJOVACÍ POSTŘIK Z MODIFIK EMULZE DO 0,5KG/M2</t>
  </si>
  <si>
    <t>ozn 3   2x : 2*(17,0)=34,000 [A] m2</t>
  </si>
  <si>
    <t>Rozsah odečet  ploch dle grafického systému AutoCAD. 
ACO 11+   
ozn 3  tl. 0,04m : 17,0=17,000 [A]</t>
  </si>
  <si>
    <t>ACL 16+ tl. 70 mm 
ozn 3 : 17,0=17,000 [A] m2</t>
  </si>
  <si>
    <t>dlažba šedá v chodníku tl. 60 mm 200x100x60mm, do lože z drti tl. 30 mm: (celková plocha chodníků) - (varovné a signální pásy tl. 60mm):   
Bude použita dlažba bez zkosených hran, tedy bez fazety. 
konstrukce chodníku ozn. 1, plocha: 
plochy vstupu do nemovitostí: 1,9=1,900 [A] m2</t>
  </si>
  <si>
    <t>dlažba šedá v chodníku tl. 80 mm 200x100x80mm, do lože z drti tl. 30 mm: (celková plocha chodníků) - (varovné a signální pásy tl. 80mm): 
Bude použita dlažba bez zkosených hran, tedy bez fazety. 
konstrukce jezdu v chodníku chodníku ozn. 2, plocha: 
plochy sjezdů širších než chodník: (4,20+13,0)=17,200 [A] m2</t>
  </si>
  <si>
    <t>SO 185</t>
  </si>
  <si>
    <t>Dočasné dopravní opatření - uznatelné náklady</t>
  </si>
  <si>
    <t>dle D.2.2. SCHÉMA DOČASNÉHO DOPRAVNÍHO OPATŘENÍ 
na stavbě:  20,0=20,000 [A] ks</t>
  </si>
  <si>
    <t>na stavbě:  20,0=20,000 [A] ks</t>
  </si>
  <si>
    <t>914139</t>
  </si>
  <si>
    <t>DOPRAV ZNAČKY ZÁKLAD VEL OCEL FÓLIE TŘ 2 - NÁJEMNÉ</t>
  </si>
  <si>
    <t>KSDEN</t>
  </si>
  <si>
    <t>na stavbě:  20,0 * 31 * 1=620,000 [A]  ksden</t>
  </si>
  <si>
    <t>916112</t>
  </si>
  <si>
    <t>DOPRAV SVĚTLO VÝSTRAŽ SAMOSTATNÉ - MONTÁŽ S PŘESUNEM</t>
  </si>
  <si>
    <t>dle D.2.2. SCHÉMA DOČASNÉHO DOPRAVNÍHO OPATŘENÍ 
na stavbě:  2,0=2,000 [A] ks</t>
  </si>
  <si>
    <t>916113</t>
  </si>
  <si>
    <t>DOPRAV SVĚTLO VÝSTRAŽ SAMOSTATNÉ - DEMONTÁŽ</t>
  </si>
  <si>
    <t>na stavbě:  2,0=2,000 [A] ks</t>
  </si>
  <si>
    <t>916119</t>
  </si>
  <si>
    <t>DOPRAV SVĚTLO VÝSTRAŽ SAMOSTATNÉ - NÁJEMNÉ</t>
  </si>
  <si>
    <t>na stavbě:  2,0 * 31 *1=62,000 [A] ksden</t>
  </si>
  <si>
    <t>916122</t>
  </si>
  <si>
    <t>DOPRAV SVĚTLO VÝSTRAŽ SOUPRAVA 3KS - MONTÁŽ S PŘESUNEM</t>
  </si>
  <si>
    <t>dle D.2.2. SCHÉMA DOČASNÉHO DOPRAVNÍHO OPATŘENÍ 
na stavbě: 2,0=2,000 [A] ks</t>
  </si>
  <si>
    <t>916123</t>
  </si>
  <si>
    <t>DOPRAV SVĚTLO VÝSTRAŽ SOUPRAVA 3KS - DEMONTÁŽ</t>
  </si>
  <si>
    <t>na stavbě: 2,0=2,000 [A] ks</t>
  </si>
  <si>
    <t>916129</t>
  </si>
  <si>
    <t>DOPRAV SVĚTLO VÝSTRAŽ SOUPRAVA 3KS - NÁJEMNÉ</t>
  </si>
  <si>
    <t>na stavbě:  2 * 31 * 1=62,000 [A] ksden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</si>
  <si>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</si>
  <si>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</si>
  <si>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</si>
  <si>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</si>
  <si>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</si>
  <si>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</si>
  <si>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</si>
  <si>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</si>
  <si>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dle D.2.2. SCHÉMA DOČASNÉHO DOPRAVNÍHO OPATŘENÍ 
na stavbě:  1,0=1,000 [A] ks</t>
  </si>
  <si>
    <t>916323</t>
  </si>
  <si>
    <t>DOPRAVNÍ ZÁBRANY Z2 S FÓLIÍ TŘ 2 - DEMONTÁŽ</t>
  </si>
  <si>
    <t>na stavbě:  1,0=1,000 [A] ks</t>
  </si>
  <si>
    <t>916329</t>
  </si>
  <si>
    <t>DOPRAVNÍ ZÁBRANY Z2 S FÓLIÍ TŘ 2 - NÁJEMNÉ</t>
  </si>
  <si>
    <t>na stavbě:  1 * 31 * 1=31,000 [A] ksden</t>
  </si>
  <si>
    <t>916362</t>
  </si>
  <si>
    <t>SMĚROVACÍ DESKY Z4 OBOUSTR S FÓLIÍ TŘ 2 - MONTÁŽ S PŘESUNEM</t>
  </si>
  <si>
    <t>dle D.2.2. SCHÉMA DOČASNÉHO DOPRAVNÍHO OPATŘENÍ 
na stavbě, dodávka:  30,0=30,000 [A] ks</t>
  </si>
  <si>
    <t>916363</t>
  </si>
  <si>
    <t>SMĚROVACÍ DESKY Z4 OBOUSTR S FÓLIÍ TŘ 2 - DEMONTÁŽ</t>
  </si>
  <si>
    <t>na stavbě, dodávka:  30,0=30,000 [A] ks</t>
  </si>
  <si>
    <t>916369</t>
  </si>
  <si>
    <t>SMĚROVACÍ DESKY Z4 OBOUSTR S FÓLIÍ TŘ 2 - NÁJEMNÉ</t>
  </si>
  <si>
    <t>na stavbě:  30 * 31 * 1=930,000 [A] ksden</t>
  </si>
  <si>
    <t>916712</t>
  </si>
  <si>
    <t>UPEVŇOVACÍ KONSTR - PODKLADNÍ DESKA POD 28KG - MONTÁŽ S PŘESUNEM</t>
  </si>
  <si>
    <t>dle D.2.2. SCHÉMA DOČASNÉHO DOPRAVNÍHO OPATŘENÍ 
na stavbě značka:  2*20,0=40,000 [A] 
na stavbě zábrany Z2: 4*2,0=8,000 [B] 
na stavbě směrovací desky Z4: 1*30,0=30,000 [C] 
Celkem: A+B+C=78,000 [D] ks</t>
  </si>
  <si>
    <t>916713</t>
  </si>
  <si>
    <t>UPEVŇOVACÍ KONSTR - PODKLADNÍ DESKA POD 28KG - DEMONTÁŽ</t>
  </si>
  <si>
    <t>na stavbě značka:  2*20,0=40,000 [A] 
na stavbě zábrany Z2: 4*2,0=8,000 [B] 
na stavbě směrovací desky Z4: 1*30,0=30,000 [C] 
Celkem: A+B+C=78,000 [D] ks</t>
  </si>
  <si>
    <t>916719</t>
  </si>
  <si>
    <t>UPEVŇOVACÍ KONSTR - PODKLAD DESKA POD 28KG - NÁJEMNÉ</t>
  </si>
  <si>
    <t>na stavbě značka:  2*20,0=40,000 [A] 
na stavbě zábrany Z2: 4*2,0=8,000 [B] 
na stavbě směrovací desky Z4: 1*30,0=30,000 [C] 
Celkem: (A+B+C) * 31 * 1 =2 418,000 [D] ksden</t>
  </si>
  <si>
    <t>SO 433</t>
  </si>
  <si>
    <t>Veřejné osvětlení - neuznatelné náklady</t>
  </si>
  <si>
    <t>Přidružená stavební výroba</t>
  </si>
  <si>
    <t>741100</t>
  </si>
  <si>
    <t>N</t>
  </si>
  <si>
    <t>Veřejné osvětlení</t>
  </si>
  <si>
    <t>dle přiloženého výkazu výměr: 1=1,000 [A] 
SO 433 - Veřejné osvětlení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</si>
</sst>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</f>
      </c>
      <c s="1"/>
      <c s="1"/>
    </row>
    <row r="7" spans="1:5" ht="12.75" customHeight="1">
      <c r="A7" s="1"/>
      <c s="4" t="s">
        <v>5</v>
      </c>
      <c s="7">
        <f>0+E10+E11+E12+E13+E14+E15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000.1.'!I3</f>
      </c>
      <c s="21">
        <f>'SO 000.1.'!O2</f>
      </c>
      <c s="21">
        <f>C10+D10</f>
      </c>
    </row>
    <row r="11" spans="1:5" ht="12.75" customHeight="1">
      <c r="A11" s="20" t="s">
        <v>61</v>
      </c>
      <c s="20" t="s">
        <v>62</v>
      </c>
      <c s="21">
        <f>'SO 000.2.'!I3</f>
      </c>
      <c s="21">
        <f>'SO 000.2.'!O2</f>
      </c>
      <c s="21">
        <f>C11+D11</f>
      </c>
    </row>
    <row r="12" spans="1:5" ht="12.75" customHeight="1">
      <c r="A12" s="20" t="s">
        <v>71</v>
      </c>
      <c s="20" t="s">
        <v>72</v>
      </c>
      <c s="21">
        <f>'SO 136.1'!I3</f>
      </c>
      <c s="21">
        <f>'SO 136.1'!O2</f>
      </c>
      <c s="21">
        <f>C12+D12</f>
      </c>
    </row>
    <row r="13" spans="1:5" ht="12.75" customHeight="1">
      <c r="A13" s="20" t="s">
        <v>243</v>
      </c>
      <c s="20" t="s">
        <v>244</v>
      </c>
      <c s="21">
        <f>'SO 136.2'!I3</f>
      </c>
      <c s="21">
        <f>'SO 136.2'!O2</f>
      </c>
      <c s="21">
        <f>C13+D13</f>
      </c>
    </row>
    <row r="14" spans="1:5" ht="12.75" customHeight="1">
      <c r="A14" s="20" t="s">
        <v>271</v>
      </c>
      <c s="20" t="s">
        <v>272</v>
      </c>
      <c s="21">
        <f>'SO 185'!I3</f>
      </c>
      <c s="21">
        <f>'SO 185'!O2</f>
      </c>
      <c s="21">
        <f>C14+D14</f>
      </c>
    </row>
    <row r="15" spans="1:5" ht="12.75" customHeight="1">
      <c r="A15" s="20" t="s">
        <v>330</v>
      </c>
      <c s="20" t="s">
        <v>331</v>
      </c>
      <c s="21">
        <f>'SO 433'!I3</f>
      </c>
      <c s="21">
        <f>'SO 433'!O2</f>
      </c>
      <c s="21">
        <f>C15+D15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1.1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51</v>
      </c>
    </row>
    <row r="11" spans="1:5" ht="25.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56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25.5">
      <c r="A14" s="39" t="s">
        <v>52</v>
      </c>
      <c r="E14" s="38" t="s">
        <v>57</v>
      </c>
    </row>
    <row r="15" spans="1:16" ht="12.75">
      <c r="A15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56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25.5">
      <c r="A17" s="37" t="s">
        <v>52</v>
      </c>
      <c r="E17" s="38" t="s">
        <v>60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</v>
      </c>
      <c s="6"/>
      <c s="18" t="s">
        <v>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63</v>
      </c>
      <c s="25" t="s">
        <v>47</v>
      </c>
      <c s="30" t="s">
        <v>64</v>
      </c>
      <c s="31" t="s">
        <v>56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76.5">
      <c r="A11" s="39" t="s">
        <v>52</v>
      </c>
      <c r="E11" s="38" t="s">
        <v>65</v>
      </c>
    </row>
    <row r="12" spans="1:16" ht="12.75">
      <c r="A12" s="25" t="s">
        <v>45</v>
      </c>
      <c s="29" t="s">
        <v>23</v>
      </c>
      <c s="29" t="s">
        <v>46</v>
      </c>
      <c s="25" t="s">
        <v>47</v>
      </c>
      <c s="30" t="s">
        <v>48</v>
      </c>
      <c s="31" t="s">
        <v>49</v>
      </c>
      <c s="32">
        <v>1.1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38.25">
      <c r="A14" s="39" t="s">
        <v>52</v>
      </c>
      <c r="E14" s="38" t="s">
        <v>66</v>
      </c>
    </row>
    <row r="15" spans="1:16" ht="12.75">
      <c r="A15" s="25" t="s">
        <v>45</v>
      </c>
      <c s="29" t="s">
        <v>22</v>
      </c>
      <c s="29" t="s">
        <v>67</v>
      </c>
      <c s="25" t="s">
        <v>47</v>
      </c>
      <c s="30" t="s">
        <v>68</v>
      </c>
      <c s="31" t="s">
        <v>56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63.75">
      <c r="A16" s="35" t="s">
        <v>50</v>
      </c>
      <c r="E16" s="36" t="s">
        <v>69</v>
      </c>
    </row>
    <row r="17" spans="1:5" ht="38.25">
      <c r="A17" s="37" t="s">
        <v>52</v>
      </c>
      <c r="E17" s="38" t="s">
        <v>70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0+O8+O15+O55+O62+O102+O109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</v>
      </c>
      <c s="40">
        <f>0+I8+I15+I55+I62+I102+I109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71</v>
      </c>
      <c s="6"/>
      <c s="18" t="s">
        <v>72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173.554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7.5">
      <c r="A11" s="39" t="s">
        <v>52</v>
      </c>
      <c r="E11" s="38" t="s">
        <v>76</v>
      </c>
    </row>
    <row r="12" spans="1:16" ht="12.75">
      <c r="A12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75</v>
      </c>
      <c s="32">
        <v>7.37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25.5">
      <c r="A14" s="37" t="s">
        <v>52</v>
      </c>
      <c r="E14" s="38" t="s">
        <v>79</v>
      </c>
    </row>
    <row r="15" spans="1:18" ht="12.75" customHeight="1">
      <c r="A15" s="6" t="s">
        <v>43</v>
      </c>
      <c s="6"/>
      <c s="42" t="s">
        <v>29</v>
      </c>
      <c s="6"/>
      <c s="27" t="s">
        <v>80</v>
      </c>
      <c s="6"/>
      <c s="6"/>
      <c s="6"/>
      <c s="43">
        <f>0+Q15</f>
      </c>
      <c r="O15">
        <f>0+R15</f>
      </c>
      <c r="Q15">
        <f>0+I16+I19+I22+I25+I28+I31+I34+I37+I40+I43+I46+I49+I52</f>
      </c>
      <c>
        <f>0+O16+O19+O22+O25+O28+O31+O34+O37+O40+O43+O46+O49+O52</f>
      </c>
    </row>
    <row r="16" spans="1:16" ht="12.75">
      <c r="A16" s="25" t="s">
        <v>45</v>
      </c>
      <c s="29" t="s">
        <v>22</v>
      </c>
      <c s="29" t="s">
        <v>81</v>
      </c>
      <c s="25" t="s">
        <v>47</v>
      </c>
      <c s="30" t="s">
        <v>82</v>
      </c>
      <c s="31" t="s">
        <v>83</v>
      </c>
      <c s="32">
        <v>3.35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47</v>
      </c>
    </row>
    <row r="18" spans="1:5" ht="51">
      <c r="A18" s="39" t="s">
        <v>52</v>
      </c>
      <c r="E18" s="38" t="s">
        <v>84</v>
      </c>
    </row>
    <row r="19" spans="1:16" ht="12.75">
      <c r="A19" s="25" t="s">
        <v>45</v>
      </c>
      <c s="29" t="s">
        <v>33</v>
      </c>
      <c s="29" t="s">
        <v>85</v>
      </c>
      <c s="25" t="s">
        <v>47</v>
      </c>
      <c s="30" t="s">
        <v>86</v>
      </c>
      <c s="31" t="s">
        <v>83</v>
      </c>
      <c s="32">
        <v>5.445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47</v>
      </c>
    </row>
    <row r="21" spans="1:5" ht="25.5">
      <c r="A21" s="39" t="s">
        <v>52</v>
      </c>
      <c r="E21" s="38" t="s">
        <v>87</v>
      </c>
    </row>
    <row r="22" spans="1:16" ht="12.75">
      <c r="A22" s="25" t="s">
        <v>45</v>
      </c>
      <c s="29" t="s">
        <v>35</v>
      </c>
      <c s="29" t="s">
        <v>88</v>
      </c>
      <c s="25" t="s">
        <v>47</v>
      </c>
      <c s="30" t="s">
        <v>89</v>
      </c>
      <c s="31" t="s">
        <v>83</v>
      </c>
      <c s="32">
        <v>9.512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53">
      <c r="A24" s="39" t="s">
        <v>52</v>
      </c>
      <c r="E24" s="38" t="s">
        <v>90</v>
      </c>
    </row>
    <row r="25" spans="1:16" ht="12.75">
      <c r="A25" s="25" t="s">
        <v>45</v>
      </c>
      <c s="29" t="s">
        <v>37</v>
      </c>
      <c s="29" t="s">
        <v>91</v>
      </c>
      <c s="25" t="s">
        <v>92</v>
      </c>
      <c s="30" t="s">
        <v>93</v>
      </c>
      <c s="31" t="s">
        <v>83</v>
      </c>
      <c s="32">
        <v>17.07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7.5">
      <c r="A27" s="39" t="s">
        <v>52</v>
      </c>
      <c r="E27" s="38" t="s">
        <v>94</v>
      </c>
    </row>
    <row r="28" spans="1:16" ht="12.75">
      <c r="A28" s="25" t="s">
        <v>45</v>
      </c>
      <c s="29" t="s">
        <v>95</v>
      </c>
      <c s="29" t="s">
        <v>91</v>
      </c>
      <c s="25" t="s">
        <v>96</v>
      </c>
      <c s="30" t="s">
        <v>93</v>
      </c>
      <c s="31" t="s">
        <v>83</v>
      </c>
      <c s="32">
        <v>14.405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89.25">
      <c r="A30" s="39" t="s">
        <v>52</v>
      </c>
      <c r="E30" s="38" t="s">
        <v>97</v>
      </c>
    </row>
    <row r="31" spans="1:16" ht="12.75">
      <c r="A31" s="25" t="s">
        <v>45</v>
      </c>
      <c s="29" t="s">
        <v>98</v>
      </c>
      <c s="29" t="s">
        <v>91</v>
      </c>
      <c s="25" t="s">
        <v>99</v>
      </c>
      <c s="30" t="s">
        <v>93</v>
      </c>
      <c s="31" t="s">
        <v>83</v>
      </c>
      <c s="32">
        <v>7.92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114.75">
      <c r="A33" s="39" t="s">
        <v>52</v>
      </c>
      <c r="E33" s="38" t="s">
        <v>100</v>
      </c>
    </row>
    <row r="34" spans="1:16" ht="12.75">
      <c r="A34" s="25" t="s">
        <v>45</v>
      </c>
      <c s="29" t="s">
        <v>40</v>
      </c>
      <c s="29" t="s">
        <v>101</v>
      </c>
      <c s="25" t="s">
        <v>47</v>
      </c>
      <c s="30" t="s">
        <v>102</v>
      </c>
      <c s="31" t="s">
        <v>83</v>
      </c>
      <c s="32">
        <v>29.66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38.25">
      <c r="A36" s="39" t="s">
        <v>52</v>
      </c>
      <c r="E36" s="38" t="s">
        <v>103</v>
      </c>
    </row>
    <row r="37" spans="1:16" ht="12.75">
      <c r="A37" s="25" t="s">
        <v>45</v>
      </c>
      <c s="29" t="s">
        <v>42</v>
      </c>
      <c s="29" t="s">
        <v>104</v>
      </c>
      <c s="25" t="s">
        <v>47</v>
      </c>
      <c s="30" t="s">
        <v>105</v>
      </c>
      <c s="31" t="s">
        <v>83</v>
      </c>
      <c s="32">
        <v>74.521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65.75">
      <c r="A39" s="39" t="s">
        <v>52</v>
      </c>
      <c r="E39" s="38" t="s">
        <v>106</v>
      </c>
    </row>
    <row r="40" spans="1:16" ht="12.75">
      <c r="A40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83</v>
      </c>
      <c s="32">
        <v>123.428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47</v>
      </c>
    </row>
    <row r="42" spans="1:5" ht="76.5">
      <c r="A42" s="39" t="s">
        <v>52</v>
      </c>
      <c r="E42" s="38" t="s">
        <v>110</v>
      </c>
    </row>
    <row r="43" spans="1:16" ht="12.75">
      <c r="A43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83</v>
      </c>
      <c s="32">
        <v>20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25.5">
      <c r="A45" s="39" t="s">
        <v>52</v>
      </c>
      <c r="E45" s="38" t="s">
        <v>114</v>
      </c>
    </row>
    <row r="46" spans="1:16" ht="12.75">
      <c r="A46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83</v>
      </c>
      <c s="32">
        <v>9.66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14.75">
      <c r="A48" s="39" t="s">
        <v>52</v>
      </c>
      <c r="E48" s="38" t="s">
        <v>118</v>
      </c>
    </row>
    <row r="49" spans="1:16" ht="12.75">
      <c r="A49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83</v>
      </c>
      <c s="32">
        <v>3.22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14.75">
      <c r="A51" s="39" t="s">
        <v>52</v>
      </c>
      <c r="E51" s="38" t="s">
        <v>122</v>
      </c>
    </row>
    <row r="52" spans="1:16" ht="12.75">
      <c r="A52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126</v>
      </c>
      <c s="32">
        <v>114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</v>
      </c>
    </row>
    <row r="54" spans="1:5" ht="51">
      <c r="A54" s="37" t="s">
        <v>52</v>
      </c>
      <c r="E54" s="38" t="s">
        <v>127</v>
      </c>
    </row>
    <row r="55" spans="1:18" ht="12.75" customHeight="1">
      <c r="A55" s="6" t="s">
        <v>43</v>
      </c>
      <c s="6"/>
      <c s="42" t="s">
        <v>23</v>
      </c>
      <c s="6"/>
      <c s="27" t="s">
        <v>128</v>
      </c>
      <c s="6"/>
      <c s="6"/>
      <c s="6"/>
      <c s="43">
        <f>0+Q55</f>
      </c>
      <c r="O55">
        <f>0+R55</f>
      </c>
      <c r="Q55">
        <f>0+I56+I59</f>
      </c>
      <c>
        <f>0+O56+O59</f>
      </c>
    </row>
    <row r="56" spans="1:16" ht="12.75">
      <c r="A56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132</v>
      </c>
      <c s="32">
        <v>94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47</v>
      </c>
    </row>
    <row r="58" spans="1:5" ht="38.25">
      <c r="A58" s="39" t="s">
        <v>52</v>
      </c>
      <c r="E58" s="38" t="s">
        <v>133</v>
      </c>
    </row>
    <row r="59" spans="1:16" ht="12.75">
      <c r="A59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126</v>
      </c>
      <c s="32">
        <v>188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47</v>
      </c>
    </row>
    <row r="61" spans="1:5" ht="25.5">
      <c r="A61" s="37" t="s">
        <v>52</v>
      </c>
      <c r="E61" s="38" t="s">
        <v>137</v>
      </c>
    </row>
    <row r="62" spans="1:18" ht="12.75" customHeight="1">
      <c r="A62" s="6" t="s">
        <v>43</v>
      </c>
      <c s="6"/>
      <c s="42" t="s">
        <v>35</v>
      </c>
      <c s="6"/>
      <c s="27" t="s">
        <v>138</v>
      </c>
      <c s="6"/>
      <c s="6"/>
      <c s="6"/>
      <c s="43">
        <f>0+Q62</f>
      </c>
      <c r="O62">
        <f>0+R62</f>
      </c>
      <c r="Q62">
        <f>0+I63+I66+I69+I72+I75+I78+I81+I84+I87+I90+I93+I96+I99</f>
      </c>
      <c>
        <f>0+O63+O66+O69+O72+O75+O78+O81+O84+O87+O90+O93+O96+O99</f>
      </c>
    </row>
    <row r="63" spans="1:16" ht="12.75">
      <c r="A63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126</v>
      </c>
      <c s="32">
        <v>26.8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47</v>
      </c>
    </row>
    <row r="65" spans="1:5" ht="63.75">
      <c r="A65" s="39" t="s">
        <v>52</v>
      </c>
      <c r="E65" s="38" t="s">
        <v>142</v>
      </c>
    </row>
    <row r="66" spans="1:16" ht="12.75">
      <c r="A66" s="25" t="s">
        <v>45</v>
      </c>
      <c s="29" t="s">
        <v>143</v>
      </c>
      <c s="29" t="s">
        <v>144</v>
      </c>
      <c s="25" t="s">
        <v>92</v>
      </c>
      <c s="30" t="s">
        <v>145</v>
      </c>
      <c s="31" t="s">
        <v>126</v>
      </c>
      <c s="32">
        <v>90.9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89.25">
      <c r="A68" s="39" t="s">
        <v>52</v>
      </c>
      <c r="E68" s="38" t="s">
        <v>146</v>
      </c>
    </row>
    <row r="69" spans="1:16" ht="12.75">
      <c r="A69" s="25" t="s">
        <v>45</v>
      </c>
      <c s="29" t="s">
        <v>147</v>
      </c>
      <c s="29" t="s">
        <v>144</v>
      </c>
      <c s="25" t="s">
        <v>96</v>
      </c>
      <c s="30" t="s">
        <v>145</v>
      </c>
      <c s="31" t="s">
        <v>126</v>
      </c>
      <c s="32">
        <v>90.9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47</v>
      </c>
    </row>
    <row r="71" spans="1:5" ht="76.5">
      <c r="A71" s="39" t="s">
        <v>52</v>
      </c>
      <c r="E71" s="38" t="s">
        <v>148</v>
      </c>
    </row>
    <row r="72" spans="1:16" ht="12.75">
      <c r="A72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126</v>
      </c>
      <c s="32">
        <v>4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12.75">
      <c r="A73" s="35" t="s">
        <v>50</v>
      </c>
      <c r="E73" s="36" t="s">
        <v>47</v>
      </c>
    </row>
    <row r="74" spans="1:5" ht="38.25">
      <c r="A74" s="39" t="s">
        <v>52</v>
      </c>
      <c r="E74" s="38" t="s">
        <v>152</v>
      </c>
    </row>
    <row r="75" spans="1:16" ht="12.75">
      <c r="A75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126</v>
      </c>
      <c s="32">
        <v>44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47</v>
      </c>
    </row>
    <row r="77" spans="1:5" ht="38.25">
      <c r="A77" s="39" t="s">
        <v>52</v>
      </c>
      <c r="E77" s="38" t="s">
        <v>156</v>
      </c>
    </row>
    <row r="78" spans="1:16" ht="12.75">
      <c r="A78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126</v>
      </c>
      <c s="32">
        <v>74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38.25">
      <c r="A80" s="39" t="s">
        <v>52</v>
      </c>
      <c r="E80" s="38" t="s">
        <v>160</v>
      </c>
    </row>
    <row r="81" spans="1:16" ht="12.75">
      <c r="A81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126</v>
      </c>
      <c s="32">
        <v>37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47</v>
      </c>
    </row>
    <row r="83" spans="1:5" ht="63.75">
      <c r="A83" s="39" t="s">
        <v>52</v>
      </c>
      <c r="E83" s="38" t="s">
        <v>164</v>
      </c>
    </row>
    <row r="84" spans="1:16" ht="12.75">
      <c r="A84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126</v>
      </c>
      <c s="32">
        <v>37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50</v>
      </c>
      <c r="E85" s="36" t="s">
        <v>47</v>
      </c>
    </row>
    <row r="86" spans="1:5" ht="51">
      <c r="A86" s="39" t="s">
        <v>52</v>
      </c>
      <c r="E86" s="38" t="s">
        <v>168</v>
      </c>
    </row>
    <row r="87" spans="1:16" ht="12.75">
      <c r="A87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126</v>
      </c>
      <c s="32">
        <v>65.98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89.25">
      <c r="A89" s="39" t="s">
        <v>52</v>
      </c>
      <c r="E89" s="38" t="s">
        <v>172</v>
      </c>
    </row>
    <row r="90" spans="1:16" ht="12.75">
      <c r="A90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126</v>
      </c>
      <c s="32">
        <v>14.16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89.25">
      <c r="A92" s="39" t="s">
        <v>52</v>
      </c>
      <c r="E92" s="38" t="s">
        <v>176</v>
      </c>
    </row>
    <row r="93" spans="1:16" ht="25.5">
      <c r="A93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126</v>
      </c>
      <c s="32">
        <v>2.12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47</v>
      </c>
    </row>
    <row r="95" spans="1:5" ht="51">
      <c r="A95" s="39" t="s">
        <v>52</v>
      </c>
      <c r="E95" s="38" t="s">
        <v>180</v>
      </c>
    </row>
    <row r="96" spans="1:16" ht="25.5">
      <c r="A96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126</v>
      </c>
      <c s="32">
        <v>8.64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47</v>
      </c>
    </row>
    <row r="98" spans="1:5" ht="51">
      <c r="A98" s="39" t="s">
        <v>52</v>
      </c>
      <c r="E98" s="38" t="s">
        <v>184</v>
      </c>
    </row>
    <row r="99" spans="1:16" ht="25.5">
      <c r="A99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126</v>
      </c>
      <c s="32">
        <v>4.32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47</v>
      </c>
    </row>
    <row r="101" spans="1:5" ht="38.25">
      <c r="A101" s="37" t="s">
        <v>52</v>
      </c>
      <c r="E101" s="38" t="s">
        <v>188</v>
      </c>
    </row>
    <row r="102" spans="1:18" ht="12.75" customHeight="1">
      <c r="A102" s="6" t="s">
        <v>43</v>
      </c>
      <c s="6"/>
      <c s="42" t="s">
        <v>98</v>
      </c>
      <c s="6"/>
      <c s="27" t="s">
        <v>189</v>
      </c>
      <c s="6"/>
      <c s="6"/>
      <c s="6"/>
      <c s="43">
        <f>0+Q102</f>
      </c>
      <c r="O102">
        <f>0+R102</f>
      </c>
      <c r="Q102">
        <f>0+I103+I106</f>
      </c>
      <c>
        <f>0+O103+O106</f>
      </c>
    </row>
    <row r="103" spans="1:16" ht="12.75">
      <c r="A103" s="25" t="s">
        <v>45</v>
      </c>
      <c s="29" t="s">
        <v>190</v>
      </c>
      <c s="29" t="s">
        <v>191</v>
      </c>
      <c s="25" t="s">
        <v>92</v>
      </c>
      <c s="30" t="s">
        <v>192</v>
      </c>
      <c s="31" t="s">
        <v>193</v>
      </c>
      <c s="32">
        <v>2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47</v>
      </c>
    </row>
    <row r="105" spans="1:5" ht="38.25">
      <c r="A105" s="39" t="s">
        <v>52</v>
      </c>
      <c r="E105" s="38" t="s">
        <v>194</v>
      </c>
    </row>
    <row r="106" spans="1:16" ht="12.75">
      <c r="A106" s="25" t="s">
        <v>45</v>
      </c>
      <c s="29" t="s">
        <v>195</v>
      </c>
      <c s="29" t="s">
        <v>191</v>
      </c>
      <c s="25" t="s">
        <v>96</v>
      </c>
      <c s="30" t="s">
        <v>192</v>
      </c>
      <c s="31" t="s">
        <v>193</v>
      </c>
      <c s="32">
        <v>4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38.25">
      <c r="A108" s="37" t="s">
        <v>52</v>
      </c>
      <c r="E108" s="38" t="s">
        <v>196</v>
      </c>
    </row>
    <row r="109" spans="1:18" ht="12.75" customHeight="1">
      <c r="A109" s="6" t="s">
        <v>43</v>
      </c>
      <c s="6"/>
      <c s="42" t="s">
        <v>40</v>
      </c>
      <c s="6"/>
      <c s="27" t="s">
        <v>197</v>
      </c>
      <c s="6"/>
      <c s="6"/>
      <c s="6"/>
      <c s="43">
        <f>0+Q109</f>
      </c>
      <c r="O109">
        <f>0+R109</f>
      </c>
      <c r="Q109">
        <f>0+I110+I113+I116+I119+I122+I125+I128+I131+I134+I137+I140</f>
      </c>
      <c>
        <f>0+O110+O113+O116+O119+O122+O125+O128+O131+O134+O137+O140</f>
      </c>
    </row>
    <row r="110" spans="1:16" ht="25.5">
      <c r="A110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193</v>
      </c>
      <c s="32">
        <v>5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38.25">
      <c r="A112" s="39" t="s">
        <v>52</v>
      </c>
      <c r="E112" s="38" t="s">
        <v>201</v>
      </c>
    </row>
    <row r="113" spans="1:16" ht="12.75">
      <c r="A113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193</v>
      </c>
      <c s="32">
        <v>5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205</v>
      </c>
    </row>
    <row r="115" spans="1:5" ht="38.25">
      <c r="A115" s="39" t="s">
        <v>52</v>
      </c>
      <c r="E115" s="38" t="s">
        <v>206</v>
      </c>
    </row>
    <row r="116" spans="1:16" ht="12.75">
      <c r="A116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193</v>
      </c>
      <c s="32">
        <v>5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38.25">
      <c r="A118" s="39" t="s">
        <v>52</v>
      </c>
      <c r="E118" s="38" t="s">
        <v>210</v>
      </c>
    </row>
    <row r="119" spans="1:16" ht="12.75">
      <c r="A119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193</v>
      </c>
      <c s="32">
        <v>5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63.75">
      <c r="A121" s="39" t="s">
        <v>52</v>
      </c>
      <c r="E121" s="38" t="s">
        <v>214</v>
      </c>
    </row>
    <row r="122" spans="1:16" ht="25.5">
      <c r="A122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126</v>
      </c>
      <c s="32">
        <v>16.75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38.25">
      <c r="A124" s="39" t="s">
        <v>52</v>
      </c>
      <c r="E124" s="38" t="s">
        <v>218</v>
      </c>
    </row>
    <row r="125" spans="1:16" ht="12.75">
      <c r="A125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132</v>
      </c>
      <c s="32">
        <v>74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38.25">
      <c r="A127" s="39" t="s">
        <v>52</v>
      </c>
      <c r="E127" s="38" t="s">
        <v>222</v>
      </c>
    </row>
    <row r="128" spans="1:16" ht="12.75">
      <c r="A128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132</v>
      </c>
      <c s="32">
        <v>67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38.25">
      <c r="A130" s="39" t="s">
        <v>52</v>
      </c>
      <c r="E130" s="38" t="s">
        <v>226</v>
      </c>
    </row>
    <row r="131" spans="1:16" ht="12.75">
      <c r="A131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132</v>
      </c>
      <c s="32">
        <v>72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47</v>
      </c>
    </row>
    <row r="133" spans="1:5" ht="38.25">
      <c r="A133" s="39" t="s">
        <v>52</v>
      </c>
      <c r="E133" s="38" t="s">
        <v>230</v>
      </c>
    </row>
    <row r="134" spans="1:16" ht="12.75">
      <c r="A134" s="25" t="s">
        <v>45</v>
      </c>
      <c s="29" t="s">
        <v>231</v>
      </c>
      <c s="29" t="s">
        <v>232</v>
      </c>
      <c s="25" t="s">
        <v>47</v>
      </c>
      <c s="30" t="s">
        <v>233</v>
      </c>
      <c s="31" t="s">
        <v>132</v>
      </c>
      <c s="32">
        <v>72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47</v>
      </c>
    </row>
    <row r="136" spans="1:5" ht="25.5">
      <c r="A136" s="39" t="s">
        <v>52</v>
      </c>
      <c r="E136" s="38" t="s">
        <v>234</v>
      </c>
    </row>
    <row r="137" spans="1:16" ht="12.75">
      <c r="A137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132</v>
      </c>
      <c s="32">
        <v>72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47</v>
      </c>
    </row>
    <row r="139" spans="1:5" ht="38.25">
      <c r="A139" s="39" t="s">
        <v>52</v>
      </c>
      <c r="E139" s="38" t="s">
        <v>238</v>
      </c>
    </row>
    <row r="140" spans="1:16" ht="12.75">
      <c r="A140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132</v>
      </c>
      <c s="32">
        <v>16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47</v>
      </c>
    </row>
    <row r="142" spans="1:5" ht="25.5">
      <c r="A142" s="37" t="s">
        <v>52</v>
      </c>
      <c r="E142" s="38" t="s">
        <v>242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243</v>
      </c>
      <c s="40">
        <f>0+I8+I12+I37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243</v>
      </c>
      <c s="6"/>
      <c s="18" t="s">
        <v>244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24.13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63.75">
      <c r="A11" s="37" t="s">
        <v>52</v>
      </c>
      <c r="E11" s="38" t="s">
        <v>245</v>
      </c>
    </row>
    <row r="12" spans="1:18" ht="12.75" customHeight="1">
      <c r="A12" s="6" t="s">
        <v>43</v>
      </c>
      <c s="6"/>
      <c s="42" t="s">
        <v>29</v>
      </c>
      <c s="6"/>
      <c s="27" t="s">
        <v>80</v>
      </c>
      <c s="6"/>
      <c s="6"/>
      <c s="6"/>
      <c s="43">
        <f>0+Q12</f>
      </c>
      <c r="O12">
        <f>0+R12</f>
      </c>
      <c r="Q12">
        <f>0+I13+I16+I19+I22+I25+I28+I31+I34</f>
      </c>
      <c>
        <f>0+O13+O16+O19+O22+O25+O28+O31+O34</f>
      </c>
    </row>
    <row r="13" spans="1:16" ht="12.75">
      <c r="A13" s="25" t="s">
        <v>45</v>
      </c>
      <c s="29" t="s">
        <v>23</v>
      </c>
      <c s="29" t="s">
        <v>88</v>
      </c>
      <c s="25" t="s">
        <v>47</v>
      </c>
      <c s="30" t="s">
        <v>89</v>
      </c>
      <c s="31" t="s">
        <v>83</v>
      </c>
      <c s="32">
        <v>1.91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89.25">
      <c r="A15" s="39" t="s">
        <v>52</v>
      </c>
      <c r="E15" s="38" t="s">
        <v>246</v>
      </c>
    </row>
    <row r="16" spans="1:16" ht="12.75">
      <c r="A16" s="25" t="s">
        <v>45</v>
      </c>
      <c s="29" t="s">
        <v>22</v>
      </c>
      <c s="29" t="s">
        <v>91</v>
      </c>
      <c s="25" t="s">
        <v>47</v>
      </c>
      <c s="30" t="s">
        <v>93</v>
      </c>
      <c s="31" t="s">
        <v>83</v>
      </c>
      <c s="32">
        <v>10.155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47</v>
      </c>
    </row>
    <row r="18" spans="1:5" ht="127.5">
      <c r="A18" s="39" t="s">
        <v>52</v>
      </c>
      <c r="E18" s="38" t="s">
        <v>247</v>
      </c>
    </row>
    <row r="19" spans="1:16" ht="12.75">
      <c r="A19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83</v>
      </c>
      <c s="32">
        <v>6.991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47</v>
      </c>
    </row>
    <row r="21" spans="1:5" ht="12.75">
      <c r="A21" s="39" t="s">
        <v>52</v>
      </c>
      <c r="E21" s="38" t="s">
        <v>248</v>
      </c>
    </row>
    <row r="22" spans="1:16" ht="12.75">
      <c r="A22" s="25" t="s">
        <v>45</v>
      </c>
      <c s="29" t="s">
        <v>35</v>
      </c>
      <c s="29" t="s">
        <v>108</v>
      </c>
      <c s="25" t="s">
        <v>47</v>
      </c>
      <c s="30" t="s">
        <v>109</v>
      </c>
      <c s="31" t="s">
        <v>83</v>
      </c>
      <c s="32">
        <v>12.065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38.25">
      <c r="A24" s="39" t="s">
        <v>52</v>
      </c>
      <c r="E24" s="38" t="s">
        <v>249</v>
      </c>
    </row>
    <row r="25" spans="1:16" ht="12.75">
      <c r="A25" s="25" t="s">
        <v>45</v>
      </c>
      <c s="29" t="s">
        <v>37</v>
      </c>
      <c s="29" t="s">
        <v>124</v>
      </c>
      <c s="25" t="s">
        <v>47</v>
      </c>
      <c s="30" t="s">
        <v>125</v>
      </c>
      <c s="31" t="s">
        <v>126</v>
      </c>
      <c s="32">
        <v>36.1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51">
      <c r="A27" s="39" t="s">
        <v>52</v>
      </c>
      <c r="E27" s="38" t="s">
        <v>250</v>
      </c>
    </row>
    <row r="28" spans="1:16" ht="12.75">
      <c r="A28" s="25" t="s">
        <v>45</v>
      </c>
      <c s="29" t="s">
        <v>95</v>
      </c>
      <c s="29" t="s">
        <v>251</v>
      </c>
      <c s="25" t="s">
        <v>47</v>
      </c>
      <c s="30" t="s">
        <v>252</v>
      </c>
      <c s="31" t="s">
        <v>126</v>
      </c>
      <c s="32">
        <v>69.91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76.5">
      <c r="A30" s="39" t="s">
        <v>52</v>
      </c>
      <c r="E30" s="38" t="s">
        <v>253</v>
      </c>
    </row>
    <row r="31" spans="1:16" ht="12.75">
      <c r="A31" s="25" t="s">
        <v>45</v>
      </c>
      <c s="29" t="s">
        <v>98</v>
      </c>
      <c s="29" t="s">
        <v>254</v>
      </c>
      <c s="25" t="s">
        <v>47</v>
      </c>
      <c s="30" t="s">
        <v>255</v>
      </c>
      <c s="31" t="s">
        <v>126</v>
      </c>
      <c s="32">
        <v>69.91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51">
      <c r="A33" s="39" t="s">
        <v>52</v>
      </c>
      <c r="E33" s="38" t="s">
        <v>256</v>
      </c>
    </row>
    <row r="34" spans="1:16" ht="12.75">
      <c r="A34" s="25" t="s">
        <v>45</v>
      </c>
      <c s="29" t="s">
        <v>40</v>
      </c>
      <c s="29" t="s">
        <v>257</v>
      </c>
      <c s="25" t="s">
        <v>47</v>
      </c>
      <c s="30" t="s">
        <v>258</v>
      </c>
      <c s="31" t="s">
        <v>126</v>
      </c>
      <c s="32">
        <v>69.91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51">
      <c r="A36" s="37" t="s">
        <v>52</v>
      </c>
      <c r="E36" s="38" t="s">
        <v>256</v>
      </c>
    </row>
    <row r="37" spans="1:18" ht="12.75" customHeight="1">
      <c r="A37" s="6" t="s">
        <v>43</v>
      </c>
      <c s="6"/>
      <c s="42" t="s">
        <v>35</v>
      </c>
      <c s="6"/>
      <c s="27" t="s">
        <v>138</v>
      </c>
      <c s="6"/>
      <c s="6"/>
      <c s="6"/>
      <c s="43">
        <f>0+Q37</f>
      </c>
      <c r="O37">
        <f>0+R37</f>
      </c>
      <c r="Q37">
        <f>0+I38+I41+I44+I47+I50+I53+I56+I59+I62+I65</f>
      </c>
      <c>
        <f>0+O38+O41+O44+O47+O50+O53+O56+O59+O62+O65</f>
      </c>
    </row>
    <row r="38" spans="1:16" ht="12.75">
      <c r="A38" s="25" t="s">
        <v>45</v>
      </c>
      <c s="29" t="s">
        <v>42</v>
      </c>
      <c s="29" t="s">
        <v>140</v>
      </c>
      <c s="25" t="s">
        <v>47</v>
      </c>
      <c s="30" t="s">
        <v>141</v>
      </c>
      <c s="31" t="s">
        <v>126</v>
      </c>
      <c s="32">
        <v>34.2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51">
      <c r="A40" s="39" t="s">
        <v>52</v>
      </c>
      <c r="E40" s="38" t="s">
        <v>259</v>
      </c>
    </row>
    <row r="41" spans="1:16" ht="12.75">
      <c r="A41" s="25" t="s">
        <v>45</v>
      </c>
      <c s="29" t="s">
        <v>107</v>
      </c>
      <c s="29" t="s">
        <v>144</v>
      </c>
      <c s="25" t="s">
        <v>92</v>
      </c>
      <c s="30" t="s">
        <v>145</v>
      </c>
      <c s="31" t="s">
        <v>126</v>
      </c>
      <c s="32">
        <v>19.1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63.75">
      <c r="A43" s="39" t="s">
        <v>52</v>
      </c>
      <c r="E43" s="38" t="s">
        <v>260</v>
      </c>
    </row>
    <row r="44" spans="1:16" ht="12.75">
      <c r="A44" s="25" t="s">
        <v>45</v>
      </c>
      <c s="29" t="s">
        <v>111</v>
      </c>
      <c s="29" t="s">
        <v>144</v>
      </c>
      <c s="25" t="s">
        <v>96</v>
      </c>
      <c s="30" t="s">
        <v>145</v>
      </c>
      <c s="31" t="s">
        <v>126</v>
      </c>
      <c s="32">
        <v>19.1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12.75">
      <c r="A45" s="35" t="s">
        <v>50</v>
      </c>
      <c r="E45" s="36" t="s">
        <v>47</v>
      </c>
    </row>
    <row r="46" spans="1:5" ht="51">
      <c r="A46" s="39" t="s">
        <v>52</v>
      </c>
      <c r="E46" s="38" t="s">
        <v>261</v>
      </c>
    </row>
    <row r="47" spans="1:16" ht="12.75">
      <c r="A47" s="25" t="s">
        <v>45</v>
      </c>
      <c s="29" t="s">
        <v>115</v>
      </c>
      <c s="29" t="s">
        <v>150</v>
      </c>
      <c s="25" t="s">
        <v>47</v>
      </c>
      <c s="30" t="s">
        <v>151</v>
      </c>
      <c s="31" t="s">
        <v>126</v>
      </c>
      <c s="32">
        <v>17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12.75">
      <c r="A48" s="35" t="s">
        <v>50</v>
      </c>
      <c r="E48" s="36" t="s">
        <v>47</v>
      </c>
    </row>
    <row r="49" spans="1:5" ht="38.25">
      <c r="A49" s="39" t="s">
        <v>52</v>
      </c>
      <c r="E49" s="38" t="s">
        <v>262</v>
      </c>
    </row>
    <row r="50" spans="1:16" ht="12.75">
      <c r="A50" s="25" t="s">
        <v>45</v>
      </c>
      <c s="29" t="s">
        <v>119</v>
      </c>
      <c s="29" t="s">
        <v>154</v>
      </c>
      <c s="25" t="s">
        <v>47</v>
      </c>
      <c s="30" t="s">
        <v>155</v>
      </c>
      <c s="31" t="s">
        <v>126</v>
      </c>
      <c s="32">
        <v>17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9" t="s">
        <v>52</v>
      </c>
      <c r="E52" s="38" t="s">
        <v>263</v>
      </c>
    </row>
    <row r="53" spans="1:16" ht="12.75">
      <c r="A53" s="25" t="s">
        <v>45</v>
      </c>
      <c s="29" t="s">
        <v>123</v>
      </c>
      <c s="29" t="s">
        <v>264</v>
      </c>
      <c s="25" t="s">
        <v>47</v>
      </c>
      <c s="30" t="s">
        <v>265</v>
      </c>
      <c s="31" t="s">
        <v>126</v>
      </c>
      <c s="32">
        <v>34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12.75">
      <c r="A55" s="39" t="s">
        <v>52</v>
      </c>
      <c r="E55" s="38" t="s">
        <v>266</v>
      </c>
    </row>
    <row r="56" spans="1:16" ht="12.75">
      <c r="A56" s="25" t="s">
        <v>45</v>
      </c>
      <c s="29" t="s">
        <v>129</v>
      </c>
      <c s="29" t="s">
        <v>162</v>
      </c>
      <c s="25" t="s">
        <v>47</v>
      </c>
      <c s="30" t="s">
        <v>163</v>
      </c>
      <c s="31" t="s">
        <v>126</v>
      </c>
      <c s="32">
        <v>17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47</v>
      </c>
    </row>
    <row r="58" spans="1:5" ht="38.25">
      <c r="A58" s="39" t="s">
        <v>52</v>
      </c>
      <c r="E58" s="38" t="s">
        <v>267</v>
      </c>
    </row>
    <row r="59" spans="1:16" ht="12.75">
      <c r="A59" s="25" t="s">
        <v>45</v>
      </c>
      <c s="29" t="s">
        <v>134</v>
      </c>
      <c s="29" t="s">
        <v>166</v>
      </c>
      <c s="25" t="s">
        <v>47</v>
      </c>
      <c s="30" t="s">
        <v>167</v>
      </c>
      <c s="31" t="s">
        <v>126</v>
      </c>
      <c s="32">
        <v>17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47</v>
      </c>
    </row>
    <row r="61" spans="1:5" ht="25.5">
      <c r="A61" s="39" t="s">
        <v>52</v>
      </c>
      <c r="E61" s="38" t="s">
        <v>268</v>
      </c>
    </row>
    <row r="62" spans="1:16" ht="12.75">
      <c r="A62" s="25" t="s">
        <v>45</v>
      </c>
      <c s="29" t="s">
        <v>139</v>
      </c>
      <c s="29" t="s">
        <v>170</v>
      </c>
      <c s="25" t="s">
        <v>47</v>
      </c>
      <c s="30" t="s">
        <v>171</v>
      </c>
      <c s="31" t="s">
        <v>126</v>
      </c>
      <c s="32">
        <v>1.9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63.75">
      <c r="A64" s="39" t="s">
        <v>52</v>
      </c>
      <c r="E64" s="38" t="s">
        <v>269</v>
      </c>
    </row>
    <row r="65" spans="1:16" ht="12.75">
      <c r="A65" s="25" t="s">
        <v>45</v>
      </c>
      <c s="29" t="s">
        <v>143</v>
      </c>
      <c s="29" t="s">
        <v>174</v>
      </c>
      <c s="25" t="s">
        <v>47</v>
      </c>
      <c s="30" t="s">
        <v>175</v>
      </c>
      <c s="31" t="s">
        <v>126</v>
      </c>
      <c s="32">
        <v>17.2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47</v>
      </c>
    </row>
    <row r="67" spans="1:5" ht="63.75">
      <c r="A67" s="37" t="s">
        <v>52</v>
      </c>
      <c r="E67" s="38" t="s">
        <v>270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271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271</v>
      </c>
      <c s="6"/>
      <c s="18" t="s">
        <v>272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197</v>
      </c>
      <c s="19"/>
      <c s="19"/>
      <c s="19"/>
      <c s="28">
        <f>0+Q8</f>
      </c>
      <c r="O8">
        <f>0+R8</f>
      </c>
      <c r="Q8">
        <f>0+I9+I12+I15+I18+I21+I24+I27+I30+I33+I36+I39+I42+I45+I48+I51+I54+I57+I60+I63+I66+I69</f>
      </c>
      <c>
        <f>0+O9+O12+O15+O18+O21+O24+O27+O30+O33+O36+O39+O42+O45+O48+O51+O54+O57+O60+O63+O66+O69</f>
      </c>
    </row>
    <row r="9" spans="1:16" ht="25.5">
      <c r="A9" s="25" t="s">
        <v>45</v>
      </c>
      <c s="29" t="s">
        <v>29</v>
      </c>
      <c s="29" t="s">
        <v>199</v>
      </c>
      <c s="25" t="s">
        <v>47</v>
      </c>
      <c s="30" t="s">
        <v>200</v>
      </c>
      <c s="31" t="s">
        <v>193</v>
      </c>
      <c s="32">
        <v>20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5.5">
      <c r="A11" s="39" t="s">
        <v>52</v>
      </c>
      <c r="E11" s="38" t="s">
        <v>273</v>
      </c>
    </row>
    <row r="12" spans="1:16" ht="12.75">
      <c r="A12" s="25" t="s">
        <v>45</v>
      </c>
      <c s="29" t="s">
        <v>23</v>
      </c>
      <c s="29" t="s">
        <v>203</v>
      </c>
      <c s="25" t="s">
        <v>47</v>
      </c>
      <c s="30" t="s">
        <v>204</v>
      </c>
      <c s="31" t="s">
        <v>193</v>
      </c>
      <c s="32">
        <v>20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12.75">
      <c r="A14" s="39" t="s">
        <v>52</v>
      </c>
      <c r="E14" s="38" t="s">
        <v>274</v>
      </c>
    </row>
    <row r="15" spans="1:16" ht="12.75">
      <c r="A15" s="25" t="s">
        <v>45</v>
      </c>
      <c s="29" t="s">
        <v>22</v>
      </c>
      <c s="29" t="s">
        <v>275</v>
      </c>
      <c s="25" t="s">
        <v>47</v>
      </c>
      <c s="30" t="s">
        <v>276</v>
      </c>
      <c s="31" t="s">
        <v>277</v>
      </c>
      <c s="32">
        <v>620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12.75">
      <c r="A17" s="39" t="s">
        <v>52</v>
      </c>
      <c r="E17" s="38" t="s">
        <v>278</v>
      </c>
    </row>
    <row r="18" spans="1:16" ht="12.75">
      <c r="A18" s="25" t="s">
        <v>45</v>
      </c>
      <c s="29" t="s">
        <v>33</v>
      </c>
      <c s="29" t="s">
        <v>279</v>
      </c>
      <c s="25" t="s">
        <v>47</v>
      </c>
      <c s="30" t="s">
        <v>280</v>
      </c>
      <c s="31" t="s">
        <v>193</v>
      </c>
      <c s="32">
        <v>2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25.5">
      <c r="A20" s="39" t="s">
        <v>52</v>
      </c>
      <c r="E20" s="38" t="s">
        <v>281</v>
      </c>
    </row>
    <row r="21" spans="1:16" ht="12.75">
      <c r="A21" s="25" t="s">
        <v>45</v>
      </c>
      <c s="29" t="s">
        <v>35</v>
      </c>
      <c s="29" t="s">
        <v>282</v>
      </c>
      <c s="25" t="s">
        <v>47</v>
      </c>
      <c s="30" t="s">
        <v>283</v>
      </c>
      <c s="31" t="s">
        <v>193</v>
      </c>
      <c s="32">
        <v>2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52</v>
      </c>
      <c r="E23" s="38" t="s">
        <v>284</v>
      </c>
    </row>
    <row r="24" spans="1:16" ht="12.75">
      <c r="A24" s="25" t="s">
        <v>45</v>
      </c>
      <c s="29" t="s">
        <v>37</v>
      </c>
      <c s="29" t="s">
        <v>285</v>
      </c>
      <c s="25" t="s">
        <v>47</v>
      </c>
      <c s="30" t="s">
        <v>286</v>
      </c>
      <c s="31" t="s">
        <v>277</v>
      </c>
      <c s="32">
        <v>62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12.75">
      <c r="A26" s="39" t="s">
        <v>52</v>
      </c>
      <c r="E26" s="38" t="s">
        <v>287</v>
      </c>
    </row>
    <row r="27" spans="1:16" ht="12.75">
      <c r="A27" s="25" t="s">
        <v>45</v>
      </c>
      <c s="29" t="s">
        <v>95</v>
      </c>
      <c s="29" t="s">
        <v>288</v>
      </c>
      <c s="25" t="s">
        <v>47</v>
      </c>
      <c s="30" t="s">
        <v>289</v>
      </c>
      <c s="31" t="s">
        <v>193</v>
      </c>
      <c s="32">
        <v>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25.5">
      <c r="A29" s="39" t="s">
        <v>52</v>
      </c>
      <c r="E29" s="38" t="s">
        <v>290</v>
      </c>
    </row>
    <row r="30" spans="1:16" ht="12.75">
      <c r="A30" s="25" t="s">
        <v>45</v>
      </c>
      <c s="29" t="s">
        <v>98</v>
      </c>
      <c s="29" t="s">
        <v>291</v>
      </c>
      <c s="25" t="s">
        <v>47</v>
      </c>
      <c s="30" t="s">
        <v>292</v>
      </c>
      <c s="31" t="s">
        <v>193</v>
      </c>
      <c s="32">
        <v>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9" t="s">
        <v>52</v>
      </c>
      <c r="E32" s="38" t="s">
        <v>293</v>
      </c>
    </row>
    <row r="33" spans="1:16" ht="12.75">
      <c r="A33" s="25" t="s">
        <v>45</v>
      </c>
      <c s="29" t="s">
        <v>40</v>
      </c>
      <c s="29" t="s">
        <v>294</v>
      </c>
      <c s="25" t="s">
        <v>47</v>
      </c>
      <c s="30" t="s">
        <v>295</v>
      </c>
      <c s="31" t="s">
        <v>277</v>
      </c>
      <c s="32">
        <v>62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9" t="s">
        <v>52</v>
      </c>
      <c r="E35" s="38" t="s">
        <v>296</v>
      </c>
    </row>
    <row r="36" spans="1:16" ht="12.75">
      <c r="A36" s="25" t="s">
        <v>45</v>
      </c>
      <c s="29" t="s">
        <v>42</v>
      </c>
      <c s="29" t="s">
        <v>297</v>
      </c>
      <c s="25" t="s">
        <v>47</v>
      </c>
      <c s="30" t="s">
        <v>298</v>
      </c>
      <c s="31" t="s">
        <v>193</v>
      </c>
      <c s="32">
        <v>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47</v>
      </c>
    </row>
    <row r="38" spans="1:5" ht="12.75">
      <c r="A38" s="39" t="s">
        <v>52</v>
      </c>
      <c r="E38" s="38" t="s">
        <v>293</v>
      </c>
    </row>
    <row r="39" spans="1:16" ht="12.75">
      <c r="A39" s="25" t="s">
        <v>45</v>
      </c>
      <c s="29" t="s">
        <v>107</v>
      </c>
      <c s="29" t="s">
        <v>299</v>
      </c>
      <c s="25" t="s">
        <v>47</v>
      </c>
      <c s="30" t="s">
        <v>300</v>
      </c>
      <c s="31" t="s">
        <v>193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12.75">
      <c r="A41" s="39" t="s">
        <v>52</v>
      </c>
      <c r="E41" s="38" t="s">
        <v>293</v>
      </c>
    </row>
    <row r="42" spans="1:16" ht="12.75">
      <c r="A42" s="25" t="s">
        <v>45</v>
      </c>
      <c s="29" t="s">
        <v>111</v>
      </c>
      <c s="29" t="s">
        <v>301</v>
      </c>
      <c s="25" t="s">
        <v>47</v>
      </c>
      <c s="30" t="s">
        <v>302</v>
      </c>
      <c s="31" t="s">
        <v>277</v>
      </c>
      <c s="32">
        <v>62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9" t="s">
        <v>52</v>
      </c>
      <c r="E44" s="38" t="s">
        <v>296</v>
      </c>
    </row>
    <row r="45" spans="1:16" ht="12.75">
      <c r="A45" s="25" t="s">
        <v>45</v>
      </c>
      <c s="29" t="s">
        <v>115</v>
      </c>
      <c s="29" t="s">
        <v>303</v>
      </c>
      <c s="25" t="s">
        <v>47</v>
      </c>
      <c s="30" t="s">
        <v>304</v>
      </c>
      <c s="31" t="s">
        <v>193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25.5">
      <c r="A47" s="39" t="s">
        <v>52</v>
      </c>
      <c r="E47" s="38" t="s">
        <v>305</v>
      </c>
    </row>
    <row r="48" spans="1:16" ht="12.75">
      <c r="A48" s="25" t="s">
        <v>45</v>
      </c>
      <c s="29" t="s">
        <v>119</v>
      </c>
      <c s="29" t="s">
        <v>306</v>
      </c>
      <c s="25" t="s">
        <v>47</v>
      </c>
      <c s="30" t="s">
        <v>307</v>
      </c>
      <c s="31" t="s">
        <v>193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47</v>
      </c>
    </row>
    <row r="50" spans="1:5" ht="12.75">
      <c r="A50" s="39" t="s">
        <v>52</v>
      </c>
      <c r="E50" s="38" t="s">
        <v>308</v>
      </c>
    </row>
    <row r="51" spans="1:16" ht="12.75">
      <c r="A51" s="25" t="s">
        <v>45</v>
      </c>
      <c s="29" t="s">
        <v>123</v>
      </c>
      <c s="29" t="s">
        <v>309</v>
      </c>
      <c s="25" t="s">
        <v>47</v>
      </c>
      <c s="30" t="s">
        <v>310</v>
      </c>
      <c s="31" t="s">
        <v>277</v>
      </c>
      <c s="32">
        <v>31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47</v>
      </c>
    </row>
    <row r="53" spans="1:5" ht="12.75">
      <c r="A53" s="39" t="s">
        <v>52</v>
      </c>
      <c r="E53" s="38" t="s">
        <v>311</v>
      </c>
    </row>
    <row r="54" spans="1:16" ht="12.75">
      <c r="A54" s="25" t="s">
        <v>45</v>
      </c>
      <c s="29" t="s">
        <v>129</v>
      </c>
      <c s="29" t="s">
        <v>312</v>
      </c>
      <c s="25" t="s">
        <v>47</v>
      </c>
      <c s="30" t="s">
        <v>313</v>
      </c>
      <c s="31" t="s">
        <v>193</v>
      </c>
      <c s="32">
        <v>30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25.5">
      <c r="A56" s="39" t="s">
        <v>52</v>
      </c>
      <c r="E56" s="38" t="s">
        <v>314</v>
      </c>
    </row>
    <row r="57" spans="1:16" ht="12.75">
      <c r="A57" s="25" t="s">
        <v>45</v>
      </c>
      <c s="29" t="s">
        <v>134</v>
      </c>
      <c s="29" t="s">
        <v>315</v>
      </c>
      <c s="25" t="s">
        <v>47</v>
      </c>
      <c s="30" t="s">
        <v>316</v>
      </c>
      <c s="31" t="s">
        <v>193</v>
      </c>
      <c s="32">
        <v>30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9" t="s">
        <v>52</v>
      </c>
      <c r="E59" s="38" t="s">
        <v>317</v>
      </c>
    </row>
    <row r="60" spans="1:16" ht="12.75">
      <c r="A60" s="25" t="s">
        <v>45</v>
      </c>
      <c s="29" t="s">
        <v>139</v>
      </c>
      <c s="29" t="s">
        <v>318</v>
      </c>
      <c s="25" t="s">
        <v>47</v>
      </c>
      <c s="30" t="s">
        <v>319</v>
      </c>
      <c s="31" t="s">
        <v>277</v>
      </c>
      <c s="32">
        <v>930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47</v>
      </c>
    </row>
    <row r="62" spans="1:5" ht="12.75">
      <c r="A62" s="39" t="s">
        <v>52</v>
      </c>
      <c r="E62" s="38" t="s">
        <v>320</v>
      </c>
    </row>
    <row r="63" spans="1:16" ht="25.5">
      <c r="A63" s="25" t="s">
        <v>45</v>
      </c>
      <c s="29" t="s">
        <v>143</v>
      </c>
      <c s="29" t="s">
        <v>321</v>
      </c>
      <c s="25" t="s">
        <v>47</v>
      </c>
      <c s="30" t="s">
        <v>322</v>
      </c>
      <c s="31" t="s">
        <v>193</v>
      </c>
      <c s="32">
        <v>78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47</v>
      </c>
    </row>
    <row r="65" spans="1:5" ht="63.75">
      <c r="A65" s="39" t="s">
        <v>52</v>
      </c>
      <c r="E65" s="38" t="s">
        <v>323</v>
      </c>
    </row>
    <row r="66" spans="1:16" ht="12.75">
      <c r="A66" s="25" t="s">
        <v>45</v>
      </c>
      <c s="29" t="s">
        <v>147</v>
      </c>
      <c s="29" t="s">
        <v>324</v>
      </c>
      <c s="25" t="s">
        <v>47</v>
      </c>
      <c s="30" t="s">
        <v>325</v>
      </c>
      <c s="31" t="s">
        <v>193</v>
      </c>
      <c s="32">
        <v>78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51">
      <c r="A68" s="39" t="s">
        <v>52</v>
      </c>
      <c r="E68" s="38" t="s">
        <v>326</v>
      </c>
    </row>
    <row r="69" spans="1:16" ht="12.75">
      <c r="A69" s="25" t="s">
        <v>45</v>
      </c>
      <c s="29" t="s">
        <v>149</v>
      </c>
      <c s="29" t="s">
        <v>327</v>
      </c>
      <c s="25" t="s">
        <v>47</v>
      </c>
      <c s="30" t="s">
        <v>328</v>
      </c>
      <c s="31" t="s">
        <v>277</v>
      </c>
      <c s="32">
        <v>2418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47</v>
      </c>
    </row>
    <row r="71" spans="1:5" ht="51">
      <c r="A71" s="37" t="s">
        <v>52</v>
      </c>
      <c r="E71" s="38" t="s">
        <v>329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330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330</v>
      </c>
      <c s="6"/>
      <c s="18" t="s">
        <v>331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95</v>
      </c>
      <c s="19"/>
      <c s="27" t="s">
        <v>332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333</v>
      </c>
      <c s="25" t="s">
        <v>334</v>
      </c>
      <c s="30" t="s">
        <v>335</v>
      </c>
      <c s="31" t="s">
        <v>56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5.5">
      <c r="A11" s="37" t="s">
        <v>52</v>
      </c>
      <c r="E11" s="38" t="s">
        <v>336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